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4\май\"/>
    </mc:Choice>
  </mc:AlternateContent>
  <bookViews>
    <workbookView xWindow="-120" yWindow="-120" windowWidth="29040" windowHeight="15840" activeTab="1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2'!$A$8:$AK$71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2'!$A$1:$X$73</definedName>
    <definedName name="_xlnm.Print_Area" localSheetId="1">'ПРИЛОЖ 3'!$A$1:$T$313</definedName>
  </definedNames>
  <calcPr calcId="152511"/>
</workbook>
</file>

<file path=xl/calcChain.xml><?xml version="1.0" encoding="utf-8"?>
<calcChain xmlns="http://schemas.openxmlformats.org/spreadsheetml/2006/main">
  <c r="X47" i="2" l="1"/>
  <c r="W47" i="2"/>
  <c r="V47" i="2"/>
  <c r="U47" i="2"/>
  <c r="T47" i="2"/>
  <c r="S47" i="2"/>
  <c r="Q47" i="2"/>
  <c r="P47" i="2"/>
  <c r="O47" i="2"/>
  <c r="N47" i="2"/>
  <c r="M47" i="2"/>
  <c r="L47" i="2"/>
  <c r="K47" i="2"/>
  <c r="J47" i="2"/>
  <c r="I47" i="2"/>
  <c r="O17" i="1"/>
  <c r="P17" i="1"/>
  <c r="Q17" i="1"/>
  <c r="R17" i="1"/>
  <c r="S17" i="1"/>
  <c r="T17" i="1"/>
  <c r="N17" i="1"/>
  <c r="O18" i="1"/>
  <c r="P18" i="1"/>
  <c r="Q18" i="1"/>
  <c r="R18" i="1"/>
  <c r="S18" i="1"/>
  <c r="T18" i="1"/>
  <c r="N18" i="1"/>
  <c r="Q190" i="1"/>
  <c r="R190" i="1"/>
  <c r="S190" i="1"/>
  <c r="S187" i="1" s="1"/>
  <c r="T190" i="1"/>
  <c r="T187" i="1" s="1"/>
  <c r="N190" i="1"/>
  <c r="N187" i="1" s="1"/>
  <c r="O190" i="1"/>
  <c r="O187" i="1" s="1"/>
  <c r="P190" i="1"/>
  <c r="P187" i="1" s="1"/>
  <c r="M190" i="1"/>
  <c r="D191" i="1"/>
  <c r="D189" i="1"/>
  <c r="D188" i="1"/>
  <c r="R187" i="1"/>
  <c r="Q187" i="1"/>
  <c r="M187" i="1"/>
  <c r="L187" i="1"/>
  <c r="K187" i="1"/>
  <c r="J187" i="1"/>
  <c r="I187" i="1"/>
  <c r="H187" i="1"/>
  <c r="G187" i="1"/>
  <c r="F187" i="1"/>
  <c r="E187" i="1"/>
  <c r="O11" i="2"/>
  <c r="N11" i="2"/>
  <c r="M11" i="2"/>
  <c r="L11" i="2"/>
  <c r="K11" i="2"/>
  <c r="J11" i="2"/>
  <c r="I11" i="2"/>
  <c r="H46" i="2"/>
  <c r="N160" i="1"/>
  <c r="N45" i="1"/>
  <c r="N185" i="1"/>
  <c r="N182" i="1" s="1"/>
  <c r="O185" i="1"/>
  <c r="P185" i="1"/>
  <c r="P182" i="1" s="1"/>
  <c r="Q185" i="1"/>
  <c r="Q182" i="1" s="1"/>
  <c r="R185" i="1"/>
  <c r="R182" i="1" s="1"/>
  <c r="S185" i="1"/>
  <c r="S182" i="1" s="1"/>
  <c r="T185" i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T182" i="1"/>
  <c r="O182" i="1"/>
  <c r="K182" i="1"/>
  <c r="J182" i="1"/>
  <c r="I182" i="1"/>
  <c r="H182" i="1"/>
  <c r="G182" i="1"/>
  <c r="F182" i="1"/>
  <c r="E182" i="1"/>
  <c r="D193" i="1"/>
  <c r="D190" i="1" l="1"/>
  <c r="D187" i="1"/>
  <c r="F296" i="1"/>
  <c r="G296" i="1"/>
  <c r="G293" i="1" s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P296" i="1"/>
  <c r="P293" i="1" s="1"/>
  <c r="Q296" i="1"/>
  <c r="Q293" i="1" s="1"/>
  <c r="R296" i="1"/>
  <c r="R293" i="1" s="1"/>
  <c r="S296" i="1"/>
  <c r="S293" i="1" s="1"/>
  <c r="T296" i="1"/>
  <c r="T293" i="1" s="1"/>
  <c r="E296" i="1"/>
  <c r="E293" i="1" s="1"/>
  <c r="D297" i="1"/>
  <c r="F295" i="1"/>
  <c r="D295" i="1" s="1"/>
  <c r="D294" i="1"/>
  <c r="K48" i="2"/>
  <c r="L48" i="2"/>
  <c r="M48" i="2"/>
  <c r="N48" i="2"/>
  <c r="O48" i="2"/>
  <c r="J48" i="2"/>
  <c r="H67" i="2"/>
  <c r="H66" i="2"/>
  <c r="H54" i="2"/>
  <c r="D313" i="1"/>
  <c r="D311" i="1"/>
  <c r="D310" i="1"/>
  <c r="D308" i="1"/>
  <c r="D307" i="1"/>
  <c r="D306" i="1"/>
  <c r="D305" i="1"/>
  <c r="D302" i="1"/>
  <c r="D299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50" i="2"/>
  <c r="H51" i="2"/>
  <c r="H57" i="2"/>
  <c r="H58" i="2"/>
  <c r="H61" i="2"/>
  <c r="H62" i="2"/>
  <c r="H64" i="2"/>
  <c r="H65" i="2"/>
  <c r="H68" i="2"/>
  <c r="H49" i="2"/>
  <c r="H71" i="2"/>
  <c r="T312" i="1"/>
  <c r="T309" i="1" s="1"/>
  <c r="S312" i="1"/>
  <c r="S309" i="1" s="1"/>
  <c r="R312" i="1"/>
  <c r="R309" i="1" s="1"/>
  <c r="Q312" i="1"/>
  <c r="Q309" i="1" s="1"/>
  <c r="P312" i="1"/>
  <c r="P309" i="1" s="1"/>
  <c r="T304" i="1"/>
  <c r="S304" i="1"/>
  <c r="R304" i="1"/>
  <c r="Q304" i="1"/>
  <c r="P304" i="1"/>
  <c r="T301" i="1"/>
  <c r="T298" i="1" s="1"/>
  <c r="S301" i="1"/>
  <c r="S298" i="1" s="1"/>
  <c r="R301" i="1"/>
  <c r="R298" i="1" s="1"/>
  <c r="Q301" i="1"/>
  <c r="Q298" i="1" s="1"/>
  <c r="P301" i="1"/>
  <c r="P298" i="1" s="1"/>
  <c r="T291" i="1"/>
  <c r="T288" i="1" s="1"/>
  <c r="S291" i="1"/>
  <c r="S288" i="1" s="1"/>
  <c r="R291" i="1"/>
  <c r="R288" i="1" s="1"/>
  <c r="Q291" i="1"/>
  <c r="Q288" i="1" s="1"/>
  <c r="P291" i="1"/>
  <c r="P288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T256" i="1"/>
  <c r="T253" i="1" s="1"/>
  <c r="S256" i="1"/>
  <c r="S253" i="1" s="1"/>
  <c r="R256" i="1"/>
  <c r="R253" i="1" s="1"/>
  <c r="Q256" i="1"/>
  <c r="Q253" i="1" s="1"/>
  <c r="P256" i="1"/>
  <c r="P253" i="1" s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38" i="1"/>
  <c r="S238" i="1"/>
  <c r="R238" i="1"/>
  <c r="Q238" i="1"/>
  <c r="P238" i="1"/>
  <c r="T233" i="1"/>
  <c r="S233" i="1"/>
  <c r="R233" i="1"/>
  <c r="Q233" i="1"/>
  <c r="P233" i="1"/>
  <c r="T231" i="1"/>
  <c r="T228" i="1" s="1"/>
  <c r="S231" i="1"/>
  <c r="S228" i="1" s="1"/>
  <c r="R231" i="1"/>
  <c r="R228" i="1" s="1"/>
  <c r="Q231" i="1"/>
  <c r="Q228" i="1" s="1"/>
  <c r="P231" i="1"/>
  <c r="P228" i="1" s="1"/>
  <c r="T226" i="1"/>
  <c r="T223" i="1" s="1"/>
  <c r="S226" i="1"/>
  <c r="S223" i="1" s="1"/>
  <c r="R226" i="1"/>
  <c r="R223" i="1" s="1"/>
  <c r="Q226" i="1"/>
  <c r="Q223" i="1" s="1"/>
  <c r="P226" i="1"/>
  <c r="P223" i="1" s="1"/>
  <c r="T218" i="1"/>
  <c r="S218" i="1"/>
  <c r="R218" i="1"/>
  <c r="Q218" i="1"/>
  <c r="P218" i="1"/>
  <c r="T213" i="1"/>
  <c r="S213" i="1"/>
  <c r="R213" i="1"/>
  <c r="Q213" i="1"/>
  <c r="P213" i="1"/>
  <c r="T211" i="1"/>
  <c r="T208" i="1" s="1"/>
  <c r="S211" i="1"/>
  <c r="S208" i="1" s="1"/>
  <c r="R211" i="1"/>
  <c r="R208" i="1" s="1"/>
  <c r="Q211" i="1"/>
  <c r="Q208" i="1" s="1"/>
  <c r="P211" i="1"/>
  <c r="P208" i="1" s="1"/>
  <c r="T206" i="1"/>
  <c r="T203" i="1" s="1"/>
  <c r="S206" i="1"/>
  <c r="S203" i="1" s="1"/>
  <c r="R206" i="1"/>
  <c r="R203" i="1" s="1"/>
  <c r="Q206" i="1"/>
  <c r="P206" i="1"/>
  <c r="P203" i="1" s="1"/>
  <c r="T201" i="1"/>
  <c r="T198" i="1" s="1"/>
  <c r="S201" i="1"/>
  <c r="R201" i="1"/>
  <c r="R198" i="1" s="1"/>
  <c r="Q201" i="1"/>
  <c r="Q198" i="1" s="1"/>
  <c r="P201" i="1"/>
  <c r="P198" i="1" s="1"/>
  <c r="T194" i="1"/>
  <c r="S194" i="1"/>
  <c r="R194" i="1"/>
  <c r="Q194" i="1"/>
  <c r="P194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Q19" i="1" s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R19" i="1" l="1"/>
  <c r="S19" i="1"/>
  <c r="T19" i="1"/>
  <c r="P19" i="1"/>
  <c r="T303" i="1"/>
  <c r="H12" i="2"/>
  <c r="S22" i="1"/>
  <c r="S21" i="1" s="1"/>
  <c r="P22" i="1"/>
  <c r="P21" i="1" s="1"/>
  <c r="T22" i="1"/>
  <c r="T21" i="1" s="1"/>
  <c r="R22" i="1"/>
  <c r="R16" i="1"/>
  <c r="R197" i="1"/>
  <c r="T13" i="1"/>
  <c r="T197" i="1"/>
  <c r="F293" i="1"/>
  <c r="D293" i="1" s="1"/>
  <c r="R195" i="1"/>
  <c r="R192" i="1" s="1"/>
  <c r="Q195" i="1"/>
  <c r="Q192" i="1" s="1"/>
  <c r="S195" i="1"/>
  <c r="S192" i="1" s="1"/>
  <c r="D296" i="1"/>
  <c r="P195" i="1"/>
  <c r="P192" i="1" s="1"/>
  <c r="T195" i="1"/>
  <c r="T192" i="1" s="1"/>
  <c r="S13" i="1"/>
  <c r="P13" i="1"/>
  <c r="Q303" i="1"/>
  <c r="R13" i="1"/>
  <c r="R303" i="1"/>
  <c r="Q13" i="1"/>
  <c r="S303" i="1"/>
  <c r="P303" i="1"/>
  <c r="Q203" i="1"/>
  <c r="Q197" i="1" s="1"/>
  <c r="P258" i="1"/>
  <c r="P197" i="1" s="1"/>
  <c r="S12" i="1"/>
  <c r="Q22" i="1"/>
  <c r="Q21" i="1" s="1"/>
  <c r="R172" i="1"/>
  <c r="S198" i="1"/>
  <c r="S197" i="1" s="1"/>
  <c r="M175" i="1"/>
  <c r="N175" i="1"/>
  <c r="O175" i="1"/>
  <c r="M170" i="1"/>
  <c r="N170" i="1"/>
  <c r="O170" i="1"/>
  <c r="O105" i="1"/>
  <c r="O30" i="1"/>
  <c r="O110" i="1"/>
  <c r="O65" i="1"/>
  <c r="F301" i="1"/>
  <c r="G301" i="1"/>
  <c r="H301" i="1"/>
  <c r="H298" i="1" s="1"/>
  <c r="I301" i="1"/>
  <c r="I298" i="1" s="1"/>
  <c r="J301" i="1"/>
  <c r="J298" i="1" s="1"/>
  <c r="K301" i="1"/>
  <c r="K298" i="1" s="1"/>
  <c r="L301" i="1"/>
  <c r="L298" i="1" s="1"/>
  <c r="M301" i="1"/>
  <c r="M298" i="1" s="1"/>
  <c r="N301" i="1"/>
  <c r="N298" i="1" s="1"/>
  <c r="O301" i="1"/>
  <c r="O298" i="1" s="1"/>
  <c r="E301" i="1"/>
  <c r="F300" i="1"/>
  <c r="D300" i="1" s="1"/>
  <c r="I48" i="2"/>
  <c r="F291" i="1"/>
  <c r="G291" i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E291" i="1"/>
  <c r="F290" i="1"/>
  <c r="D290" i="1" s="1"/>
  <c r="F286" i="1"/>
  <c r="G286" i="1"/>
  <c r="G283" i="1" s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L226" i="1"/>
  <c r="R21" i="1" l="1"/>
  <c r="Q14" i="1"/>
  <c r="Q11" i="1" s="1"/>
  <c r="E283" i="1"/>
  <c r="D286" i="1"/>
  <c r="E288" i="1"/>
  <c r="D291" i="1"/>
  <c r="P14" i="1"/>
  <c r="P11" i="1" s="1"/>
  <c r="D301" i="1"/>
  <c r="Q16" i="1"/>
  <c r="R14" i="1"/>
  <c r="R11" i="1" s="1"/>
  <c r="P16" i="1"/>
  <c r="S14" i="1"/>
  <c r="S11" i="1" s="1"/>
  <c r="T14" i="1"/>
  <c r="T11" i="1" s="1"/>
  <c r="S16" i="1"/>
  <c r="T16" i="1"/>
  <c r="E298" i="1"/>
  <c r="F298" i="1"/>
  <c r="G298" i="1"/>
  <c r="F288" i="1"/>
  <c r="G288" i="1"/>
  <c r="F283" i="1"/>
  <c r="M160" i="1"/>
  <c r="D298" i="1" l="1"/>
  <c r="D288" i="1"/>
  <c r="D283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6" i="1"/>
  <c r="L211" i="1"/>
  <c r="L206" i="1"/>
  <c r="L201" i="1"/>
  <c r="L194" i="1" l="1"/>
  <c r="L18" i="1"/>
  <c r="O246" i="1" l="1"/>
  <c r="O226" i="1"/>
  <c r="O201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81" i="1"/>
  <c r="M281" i="1"/>
  <c r="L281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81" i="1"/>
  <c r="K278" i="1" s="1"/>
  <c r="O281" i="1"/>
  <c r="O278" i="1" s="1"/>
  <c r="N278" i="1"/>
  <c r="M278" i="1"/>
  <c r="L278" i="1"/>
  <c r="J281" i="1"/>
  <c r="J278" i="1" s="1"/>
  <c r="G281" i="1"/>
  <c r="G278" i="1" s="1"/>
  <c r="F281" i="1"/>
  <c r="E281" i="1"/>
  <c r="F280" i="1"/>
  <c r="D280" i="1" s="1"/>
  <c r="I278" i="1"/>
  <c r="H278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8" i="1" l="1"/>
  <c r="D281" i="1"/>
  <c r="H26" i="2"/>
  <c r="F278" i="1"/>
  <c r="K162" i="1"/>
  <c r="D162" i="1" s="1"/>
  <c r="D278" i="1" l="1"/>
  <c r="K155" i="1"/>
  <c r="K226" i="1" l="1"/>
  <c r="K223" i="1" s="1"/>
  <c r="K18" i="1"/>
  <c r="K194" i="1"/>
  <c r="M271" i="1"/>
  <c r="M268" i="1" s="1"/>
  <c r="N271" i="1"/>
  <c r="N268" i="1" s="1"/>
  <c r="O271" i="1"/>
  <c r="O268" i="1" s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46" i="1"/>
  <c r="M243" i="1" s="1"/>
  <c r="M226" i="1"/>
  <c r="M223" i="1" s="1"/>
  <c r="N226" i="1"/>
  <c r="N223" i="1" s="1"/>
  <c r="M211" i="1"/>
  <c r="M208" i="1" s="1"/>
  <c r="N211" i="1"/>
  <c r="N208" i="1" s="1"/>
  <c r="O211" i="1"/>
  <c r="O208" i="1" s="1"/>
  <c r="M206" i="1"/>
  <c r="N206" i="1"/>
  <c r="N203" i="1" s="1"/>
  <c r="O206" i="1"/>
  <c r="M201" i="1"/>
  <c r="K271" i="1"/>
  <c r="K268" i="1" s="1"/>
  <c r="L271" i="1"/>
  <c r="L268" i="1" s="1"/>
  <c r="K266" i="1"/>
  <c r="K263" i="1" s="1"/>
  <c r="L266" i="1"/>
  <c r="L263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2" i="2"/>
  <c r="L185" i="1" s="1"/>
  <c r="P53" i="2"/>
  <c r="K25" i="1"/>
  <c r="N69" i="2"/>
  <c r="J18" i="1"/>
  <c r="I194" i="1"/>
  <c r="J194" i="1"/>
  <c r="N304" i="1"/>
  <c r="E304" i="1"/>
  <c r="O304" i="1"/>
  <c r="M304" i="1"/>
  <c r="L304" i="1"/>
  <c r="K304" i="1"/>
  <c r="J304" i="1"/>
  <c r="I304" i="1"/>
  <c r="I303" i="1" s="1"/>
  <c r="H304" i="1"/>
  <c r="G304" i="1"/>
  <c r="F304" i="1"/>
  <c r="I309" i="1"/>
  <c r="J309" i="1"/>
  <c r="J303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6" i="1"/>
  <c r="J273" i="1" s="1"/>
  <c r="O276" i="1"/>
  <c r="O273" i="1" s="1"/>
  <c r="N276" i="1"/>
  <c r="N273" i="1" s="1"/>
  <c r="M276" i="1"/>
  <c r="M273" i="1" s="1"/>
  <c r="L276" i="1"/>
  <c r="L273" i="1" s="1"/>
  <c r="K276" i="1"/>
  <c r="K273" i="1" s="1"/>
  <c r="G276" i="1"/>
  <c r="G273" i="1" s="1"/>
  <c r="F276" i="1"/>
  <c r="E276" i="1"/>
  <c r="F275" i="1"/>
  <c r="D275" i="1" s="1"/>
  <c r="I273" i="1"/>
  <c r="H273" i="1"/>
  <c r="P63" i="2"/>
  <c r="K17" i="1"/>
  <c r="L17" i="1"/>
  <c r="N12" i="1"/>
  <c r="O12" i="1"/>
  <c r="J20" i="1"/>
  <c r="J17" i="1"/>
  <c r="J12" i="1" s="1"/>
  <c r="M194" i="1"/>
  <c r="N194" i="1"/>
  <c r="O194" i="1"/>
  <c r="J196" i="1"/>
  <c r="D196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11" i="1"/>
  <c r="H208" i="1" s="1"/>
  <c r="K261" i="1"/>
  <c r="K258" i="1" s="1"/>
  <c r="J261" i="1"/>
  <c r="J258" i="1" s="1"/>
  <c r="J271" i="1"/>
  <c r="J268" i="1" s="1"/>
  <c r="G271" i="1"/>
  <c r="F271" i="1"/>
  <c r="E271" i="1"/>
  <c r="F270" i="1"/>
  <c r="D270" i="1" s="1"/>
  <c r="I268" i="1"/>
  <c r="H268" i="1"/>
  <c r="J266" i="1"/>
  <c r="J263" i="1" s="1"/>
  <c r="I263" i="1"/>
  <c r="G266" i="1"/>
  <c r="G263" i="1" s="1"/>
  <c r="F266" i="1"/>
  <c r="E266" i="1"/>
  <c r="F265" i="1"/>
  <c r="D265" i="1" s="1"/>
  <c r="H263" i="1"/>
  <c r="L30" i="1"/>
  <c r="L27" i="1" s="1"/>
  <c r="I145" i="1"/>
  <c r="D145" i="1" s="1"/>
  <c r="O69" i="2"/>
  <c r="M69" i="2"/>
  <c r="P70" i="2"/>
  <c r="L69" i="2"/>
  <c r="K69" i="2"/>
  <c r="J69" i="2"/>
  <c r="I69" i="2"/>
  <c r="O312" i="1"/>
  <c r="O309" i="1" s="1"/>
  <c r="N312" i="1"/>
  <c r="N309" i="1" s="1"/>
  <c r="M312" i="1"/>
  <c r="M309" i="1" s="1"/>
  <c r="L312" i="1"/>
  <c r="L309" i="1" s="1"/>
  <c r="K312" i="1"/>
  <c r="K309" i="1" s="1"/>
  <c r="K303" i="1" s="1"/>
  <c r="H312" i="1"/>
  <c r="H309" i="1" s="1"/>
  <c r="H303" i="1" s="1"/>
  <c r="G312" i="1"/>
  <c r="G309" i="1" s="1"/>
  <c r="G303" i="1" s="1"/>
  <c r="F312" i="1"/>
  <c r="F309" i="1" s="1"/>
  <c r="F303" i="1" s="1"/>
  <c r="E312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1" i="1"/>
  <c r="I258" i="1" s="1"/>
  <c r="G261" i="1"/>
  <c r="G258" i="1" s="1"/>
  <c r="F261" i="1"/>
  <c r="E261" i="1"/>
  <c r="F260" i="1"/>
  <c r="D260" i="1" s="1"/>
  <c r="H258" i="1"/>
  <c r="I251" i="1"/>
  <c r="I248" i="1" s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H248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9" i="2"/>
  <c r="P34" i="2"/>
  <c r="P33" i="2"/>
  <c r="L261" i="1"/>
  <c r="O256" i="1"/>
  <c r="O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I253" i="1"/>
  <c r="H253" i="1"/>
  <c r="P60" i="2"/>
  <c r="F20" i="1"/>
  <c r="F15" i="1" s="1"/>
  <c r="G20" i="1"/>
  <c r="G15" i="1" s="1"/>
  <c r="M15" i="1"/>
  <c r="N15" i="1"/>
  <c r="O15" i="1"/>
  <c r="E20" i="1"/>
  <c r="P55" i="2"/>
  <c r="P56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13" i="1"/>
  <c r="N213" i="1"/>
  <c r="O213" i="1"/>
  <c r="M218" i="1"/>
  <c r="N218" i="1"/>
  <c r="O218" i="1"/>
  <c r="M231" i="1"/>
  <c r="M228" i="1" s="1"/>
  <c r="N231" i="1"/>
  <c r="N228" i="1" s="1"/>
  <c r="O231" i="1"/>
  <c r="O228" i="1" s="1"/>
  <c r="M233" i="1"/>
  <c r="N233" i="1"/>
  <c r="O233" i="1"/>
  <c r="M238" i="1"/>
  <c r="N238" i="1"/>
  <c r="O238" i="1"/>
  <c r="L238" i="1"/>
  <c r="L233" i="1"/>
  <c r="L231" i="1"/>
  <c r="L218" i="1"/>
  <c r="L213" i="1"/>
  <c r="L208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6" i="1"/>
  <c r="K243" i="1" s="1"/>
  <c r="J246" i="1"/>
  <c r="J243" i="1" s="1"/>
  <c r="I246" i="1"/>
  <c r="I243" i="1" s="1"/>
  <c r="G246" i="1"/>
  <c r="G243" i="1" s="1"/>
  <c r="F246" i="1"/>
  <c r="E246" i="1"/>
  <c r="F245" i="1"/>
  <c r="D245" i="1" s="1"/>
  <c r="H243" i="1"/>
  <c r="J226" i="1"/>
  <c r="J223" i="1" s="1"/>
  <c r="I226" i="1"/>
  <c r="I223" i="1" s="1"/>
  <c r="I120" i="1"/>
  <c r="D120" i="1" s="1"/>
  <c r="K117" i="1"/>
  <c r="J117" i="1"/>
  <c r="H117" i="1"/>
  <c r="G117" i="1"/>
  <c r="F117" i="1"/>
  <c r="E117" i="1"/>
  <c r="I105" i="1"/>
  <c r="I102" i="1" s="1"/>
  <c r="K238" i="1"/>
  <c r="K233" i="1"/>
  <c r="K231" i="1"/>
  <c r="K228" i="1" s="1"/>
  <c r="K218" i="1"/>
  <c r="K213" i="1"/>
  <c r="K211" i="1"/>
  <c r="K208" i="1" s="1"/>
  <c r="K206" i="1"/>
  <c r="K201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3" i="1"/>
  <c r="L223" i="1"/>
  <c r="L25" i="1"/>
  <c r="H236" i="1"/>
  <c r="H233" i="1" s="1"/>
  <c r="K97" i="1"/>
  <c r="R15" i="2"/>
  <c r="O62" i="1"/>
  <c r="N102" i="1"/>
  <c r="H226" i="1"/>
  <c r="H223" i="1" s="1"/>
  <c r="N25" i="1"/>
  <c r="O25" i="1"/>
  <c r="O102" i="1"/>
  <c r="N27" i="1"/>
  <c r="H221" i="1"/>
  <c r="H218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8" i="1"/>
  <c r="G194" i="1" s="1"/>
  <c r="G241" i="1"/>
  <c r="G238" i="1" s="1"/>
  <c r="G226" i="1"/>
  <c r="G223" i="1" s="1"/>
  <c r="G216" i="1"/>
  <c r="D216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1" i="1"/>
  <c r="J228" i="1" s="1"/>
  <c r="I231" i="1"/>
  <c r="I228" i="1" s="1"/>
  <c r="H231" i="1"/>
  <c r="G85" i="1"/>
  <c r="G82" i="1" s="1"/>
  <c r="E85" i="1"/>
  <c r="J82" i="1"/>
  <c r="I82" i="1"/>
  <c r="H82" i="1"/>
  <c r="F82" i="1"/>
  <c r="F40" i="1"/>
  <c r="F241" i="1"/>
  <c r="F236" i="1"/>
  <c r="E241" i="1"/>
  <c r="F240" i="1"/>
  <c r="D240" i="1" s="1"/>
  <c r="J238" i="1"/>
  <c r="I238" i="1"/>
  <c r="H238" i="1"/>
  <c r="E236" i="1"/>
  <c r="F235" i="1"/>
  <c r="D235" i="1" s="1"/>
  <c r="J233" i="1"/>
  <c r="I233" i="1"/>
  <c r="G233" i="1"/>
  <c r="F80" i="1"/>
  <c r="F75" i="1"/>
  <c r="J77" i="1"/>
  <c r="I77" i="1"/>
  <c r="H77" i="1"/>
  <c r="E72" i="1"/>
  <c r="J72" i="1"/>
  <c r="I72" i="1"/>
  <c r="F226" i="1"/>
  <c r="E223" i="1"/>
  <c r="E221" i="1"/>
  <c r="E231" i="1"/>
  <c r="F228" i="1"/>
  <c r="F194" i="1" s="1"/>
  <c r="E206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1" i="1"/>
  <c r="I201" i="1"/>
  <c r="H201" i="1"/>
  <c r="G201" i="1"/>
  <c r="F201" i="1"/>
  <c r="E201" i="1"/>
  <c r="J206" i="1"/>
  <c r="J203" i="1" s="1"/>
  <c r="I206" i="1"/>
  <c r="I203" i="1" s="1"/>
  <c r="H206" i="1"/>
  <c r="H203" i="1" s="1"/>
  <c r="G206" i="1"/>
  <c r="G203" i="1" s="1"/>
  <c r="J211" i="1"/>
  <c r="J208" i="1" s="1"/>
  <c r="I211" i="1"/>
  <c r="I208" i="1" s="1"/>
  <c r="G211" i="1"/>
  <c r="G208" i="1" s="1"/>
  <c r="F211" i="1"/>
  <c r="F208" i="1" s="1"/>
  <c r="E211" i="1"/>
  <c r="J213" i="1"/>
  <c r="I213" i="1"/>
  <c r="H213" i="1"/>
  <c r="F213" i="1"/>
  <c r="E213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8" i="1"/>
  <c r="I218" i="1"/>
  <c r="G218" i="1"/>
  <c r="F218" i="1"/>
  <c r="F203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19" i="1" l="1"/>
  <c r="O19" i="1"/>
  <c r="M19" i="1"/>
  <c r="P11" i="2"/>
  <c r="D221" i="1"/>
  <c r="M16" i="1"/>
  <c r="D185" i="1"/>
  <c r="L182" i="1"/>
  <c r="D182" i="1" s="1"/>
  <c r="D90" i="1"/>
  <c r="J195" i="1"/>
  <c r="J192" i="1" s="1"/>
  <c r="O195" i="1"/>
  <c r="E195" i="1"/>
  <c r="M12" i="1"/>
  <c r="P48" i="2"/>
  <c r="K198" i="1"/>
  <c r="K195" i="1"/>
  <c r="K192" i="1" s="1"/>
  <c r="F195" i="1"/>
  <c r="F192" i="1" s="1"/>
  <c r="G195" i="1"/>
  <c r="G192" i="1" s="1"/>
  <c r="H195" i="1"/>
  <c r="L228" i="1"/>
  <c r="L195" i="1"/>
  <c r="L192" i="1" s="1"/>
  <c r="I195" i="1"/>
  <c r="M195" i="1"/>
  <c r="M192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E268" i="1"/>
  <c r="D271" i="1"/>
  <c r="Q25" i="2"/>
  <c r="R25" i="2" s="1"/>
  <c r="I152" i="1"/>
  <c r="D155" i="1"/>
  <c r="E62" i="1"/>
  <c r="D65" i="1"/>
  <c r="F223" i="1"/>
  <c r="D226" i="1"/>
  <c r="E238" i="1"/>
  <c r="D241" i="1"/>
  <c r="E243" i="1"/>
  <c r="D17" i="1"/>
  <c r="Q24" i="2"/>
  <c r="R24" i="2" s="1"/>
  <c r="S24" i="2" s="1"/>
  <c r="T24" i="2" s="1"/>
  <c r="U24" i="2" s="1"/>
  <c r="V24" i="2" s="1"/>
  <c r="W24" i="2" s="1"/>
  <c r="X24" i="2" s="1"/>
  <c r="E309" i="1"/>
  <c r="D312" i="1"/>
  <c r="E273" i="1"/>
  <c r="D276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60" i="2"/>
  <c r="R60" i="2" s="1"/>
  <c r="S60" i="2" s="1"/>
  <c r="T60" i="2" s="1"/>
  <c r="U60" i="2" s="1"/>
  <c r="V60" i="2" s="1"/>
  <c r="W60" i="2" s="1"/>
  <c r="X60" i="2" s="1"/>
  <c r="I137" i="1"/>
  <c r="D140" i="1"/>
  <c r="Q53" i="2"/>
  <c r="D35" i="1"/>
  <c r="D30" i="1"/>
  <c r="E22" i="1"/>
  <c r="D25" i="1"/>
  <c r="F72" i="1"/>
  <c r="D72" i="1" s="1"/>
  <c r="D75" i="1"/>
  <c r="E233" i="1"/>
  <c r="D236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8" i="1"/>
  <c r="D208" i="1" s="1"/>
  <c r="D211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6" i="2"/>
  <c r="R56" i="2" s="1"/>
  <c r="E253" i="1"/>
  <c r="D256" i="1"/>
  <c r="Q36" i="2"/>
  <c r="R36" i="2" s="1"/>
  <c r="S36" i="2" s="1"/>
  <c r="T36" i="2" s="1"/>
  <c r="U36" i="2" s="1"/>
  <c r="V36" i="2" s="1"/>
  <c r="W36" i="2" s="1"/>
  <c r="X36" i="2" s="1"/>
  <c r="E263" i="1"/>
  <c r="D266" i="1"/>
  <c r="Q63" i="2"/>
  <c r="E15" i="1"/>
  <c r="D20" i="1"/>
  <c r="D57" i="1"/>
  <c r="D18" i="1"/>
  <c r="D206" i="1"/>
  <c r="Q32" i="2"/>
  <c r="Q34" i="2"/>
  <c r="R34" i="2" s="1"/>
  <c r="S34" i="2" s="1"/>
  <c r="T34" i="2" s="1"/>
  <c r="U34" i="2" s="1"/>
  <c r="V34" i="2" s="1"/>
  <c r="W34" i="2" s="1"/>
  <c r="X34" i="2" s="1"/>
  <c r="E228" i="1"/>
  <c r="D231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8" i="1"/>
  <c r="D251" i="1"/>
  <c r="D261" i="1"/>
  <c r="Q37" i="2"/>
  <c r="R37" i="2" s="1"/>
  <c r="S37" i="2" s="1"/>
  <c r="T37" i="2" s="1"/>
  <c r="U37" i="2" s="1"/>
  <c r="V37" i="2" s="1"/>
  <c r="W37" i="2" s="1"/>
  <c r="X37" i="2" s="1"/>
  <c r="I9" i="2"/>
  <c r="D304" i="1"/>
  <c r="M198" i="1"/>
  <c r="O203" i="1"/>
  <c r="G198" i="1"/>
  <c r="F198" i="1"/>
  <c r="H198" i="1"/>
  <c r="I198" i="1"/>
  <c r="I197" i="1" s="1"/>
  <c r="L258" i="1"/>
  <c r="J198" i="1"/>
  <c r="J197" i="1" s="1"/>
  <c r="E198" i="1"/>
  <c r="P10" i="2"/>
  <c r="L19" i="1"/>
  <c r="L16" i="1" s="1"/>
  <c r="L62" i="1"/>
  <c r="N13" i="1"/>
  <c r="J13" i="1"/>
  <c r="O303" i="1"/>
  <c r="L303" i="1"/>
  <c r="N303" i="1"/>
  <c r="F243" i="1"/>
  <c r="L12" i="1"/>
  <c r="M303" i="1"/>
  <c r="L243" i="1"/>
  <c r="L13" i="1"/>
  <c r="G42" i="1"/>
  <c r="D42" i="1" s="1"/>
  <c r="F273" i="1"/>
  <c r="J15" i="1"/>
  <c r="I142" i="1"/>
  <c r="D142" i="1" s="1"/>
  <c r="I117" i="1"/>
  <c r="D117" i="1" s="1"/>
  <c r="F248" i="1"/>
  <c r="Q16" i="2"/>
  <c r="E218" i="1"/>
  <c r="D218" i="1" s="1"/>
  <c r="G19" i="1"/>
  <c r="G16" i="1" s="1"/>
  <c r="Q52" i="2"/>
  <c r="N201" i="1"/>
  <c r="K203" i="1"/>
  <c r="G13" i="1"/>
  <c r="F238" i="1"/>
  <c r="E87" i="1"/>
  <c r="D87" i="1" s="1"/>
  <c r="O22" i="1"/>
  <c r="O21" i="1" s="1"/>
  <c r="K19" i="1"/>
  <c r="F13" i="1"/>
  <c r="I13" i="1"/>
  <c r="H52" i="1"/>
  <c r="D52" i="1" s="1"/>
  <c r="O223" i="1"/>
  <c r="Q55" i="2"/>
  <c r="R55" i="2" s="1"/>
  <c r="S55" i="2" s="1"/>
  <c r="T55" i="2" s="1"/>
  <c r="U55" i="2" s="1"/>
  <c r="V55" i="2" s="1"/>
  <c r="W55" i="2" s="1"/>
  <c r="X55" i="2" s="1"/>
  <c r="F258" i="1"/>
  <c r="J152" i="1"/>
  <c r="F19" i="1"/>
  <c r="F16" i="1" s="1"/>
  <c r="F77" i="1"/>
  <c r="D77" i="1" s="1"/>
  <c r="E27" i="1"/>
  <c r="F233" i="1"/>
  <c r="H228" i="1"/>
  <c r="H194" i="1" s="1"/>
  <c r="H13" i="1" s="1"/>
  <c r="G97" i="1"/>
  <c r="D97" i="1" s="1"/>
  <c r="F268" i="1"/>
  <c r="O13" i="1"/>
  <c r="M13" i="1"/>
  <c r="S56" i="2"/>
  <c r="T56" i="2" s="1"/>
  <c r="E32" i="1"/>
  <c r="I19" i="1"/>
  <c r="G213" i="1"/>
  <c r="D213" i="1" s="1"/>
  <c r="L22" i="1"/>
  <c r="N246" i="1"/>
  <c r="N243" i="1" s="1"/>
  <c r="N197" i="1" s="1"/>
  <c r="O243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53" i="1"/>
  <c r="I122" i="1"/>
  <c r="D122" i="1" s="1"/>
  <c r="E258" i="1"/>
  <c r="Q70" i="2"/>
  <c r="M22" i="1"/>
  <c r="M21" i="1" s="1"/>
  <c r="K12" i="1"/>
  <c r="K22" i="1"/>
  <c r="G47" i="1"/>
  <c r="D47" i="1" s="1"/>
  <c r="E67" i="1"/>
  <c r="D67" i="1" s="1"/>
  <c r="E203" i="1"/>
  <c r="E19" i="1"/>
  <c r="I22" i="1"/>
  <c r="H32" i="1"/>
  <c r="H19" i="1"/>
  <c r="J27" i="1"/>
  <c r="J19" i="1"/>
  <c r="N22" i="1"/>
  <c r="N21" i="1" s="1"/>
  <c r="S15" i="2"/>
  <c r="K13" i="1"/>
  <c r="M203" i="1"/>
  <c r="L198" i="1"/>
  <c r="G12" i="1"/>
  <c r="R32" i="2"/>
  <c r="S32" i="2" s="1"/>
  <c r="T32" i="2" s="1"/>
  <c r="U32" i="2" s="1"/>
  <c r="V32" i="2" s="1"/>
  <c r="W32" i="2" s="1"/>
  <c r="X32" i="2" s="1"/>
  <c r="P69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8" i="1"/>
  <c r="Q33" i="2"/>
  <c r="R33" i="2" s="1"/>
  <c r="S33" i="2" s="1"/>
  <c r="T33" i="2" s="1"/>
  <c r="U33" i="2" s="1"/>
  <c r="V33" i="2" s="1"/>
  <c r="W33" i="2" s="1"/>
  <c r="X33" i="2" s="1"/>
  <c r="Q59" i="2"/>
  <c r="R59" i="2" s="1"/>
  <c r="S59" i="2" s="1"/>
  <c r="T59" i="2" s="1"/>
  <c r="U59" i="2" s="1"/>
  <c r="V59" i="2" s="1"/>
  <c r="W59" i="2" s="1"/>
  <c r="X59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R38" i="2"/>
  <c r="S38" i="2" s="1"/>
  <c r="T38" i="2" s="1"/>
  <c r="U38" i="2" s="1"/>
  <c r="V38" i="2" s="1"/>
  <c r="W38" i="2" s="1"/>
  <c r="X38" i="2" s="1"/>
  <c r="F263" i="1"/>
  <c r="Q11" i="2" l="1"/>
  <c r="Q10" i="2" s="1"/>
  <c r="R11" i="2"/>
  <c r="T15" i="2"/>
  <c r="M197" i="1"/>
  <c r="E197" i="1"/>
  <c r="H197" i="1"/>
  <c r="F197" i="1"/>
  <c r="L197" i="1"/>
  <c r="D258" i="1"/>
  <c r="G197" i="1"/>
  <c r="K197" i="1"/>
  <c r="D201" i="1"/>
  <c r="N195" i="1"/>
  <c r="N192" i="1" s="1"/>
  <c r="Q48" i="2"/>
  <c r="H30" i="2"/>
  <c r="D152" i="1"/>
  <c r="H37" i="2"/>
  <c r="H36" i="2"/>
  <c r="H31" i="2"/>
  <c r="H19" i="2"/>
  <c r="H32" i="2"/>
  <c r="H59" i="2"/>
  <c r="H27" i="2"/>
  <c r="H24" i="2"/>
  <c r="D223" i="1"/>
  <c r="D32" i="1"/>
  <c r="D248" i="1"/>
  <c r="K21" i="1"/>
  <c r="S25" i="2"/>
  <c r="T25" i="2" s="1"/>
  <c r="U25" i="2" s="1"/>
  <c r="V25" i="2" s="1"/>
  <c r="W25" i="2" s="1"/>
  <c r="X25" i="2" s="1"/>
  <c r="D273" i="1"/>
  <c r="H39" i="2"/>
  <c r="D12" i="1"/>
  <c r="D203" i="1"/>
  <c r="H55" i="2"/>
  <c r="E194" i="1"/>
  <c r="E192" i="1" s="1"/>
  <c r="D228" i="1"/>
  <c r="D263" i="1"/>
  <c r="D253" i="1"/>
  <c r="E303" i="1"/>
  <c r="D309" i="1"/>
  <c r="D303" i="1" s="1"/>
  <c r="D246" i="1"/>
  <c r="H38" i="2"/>
  <c r="D19" i="1"/>
  <c r="R63" i="2"/>
  <c r="S63" i="2" s="1"/>
  <c r="T63" i="2" s="1"/>
  <c r="U63" i="2" s="1"/>
  <c r="V63" i="2" s="1"/>
  <c r="W63" i="2" s="1"/>
  <c r="X63" i="2" s="1"/>
  <c r="D22" i="1"/>
  <c r="H21" i="2"/>
  <c r="H35" i="2"/>
  <c r="D233" i="1"/>
  <c r="H60" i="2"/>
  <c r="H33" i="2"/>
  <c r="D243" i="1"/>
  <c r="D62" i="1"/>
  <c r="U56" i="2"/>
  <c r="V56" i="2" s="1"/>
  <c r="W56" i="2" s="1"/>
  <c r="X56" i="2" s="1"/>
  <c r="U17" i="2"/>
  <c r="V17" i="2" s="1"/>
  <c r="W17" i="2" s="1"/>
  <c r="X17" i="2" s="1"/>
  <c r="D27" i="1"/>
  <c r="D15" i="1"/>
  <c r="R53" i="2"/>
  <c r="S53" i="2" s="1"/>
  <c r="T53" i="2" s="1"/>
  <c r="U53" i="2" s="1"/>
  <c r="V53" i="2" s="1"/>
  <c r="W53" i="2" s="1"/>
  <c r="X53" i="2" s="1"/>
  <c r="H34" i="2"/>
  <c r="H22" i="2"/>
  <c r="H23" i="2"/>
  <c r="D238" i="1"/>
  <c r="H18" i="2"/>
  <c r="D268" i="1"/>
  <c r="L21" i="1"/>
  <c r="P9" i="2"/>
  <c r="J21" i="1"/>
  <c r="R52" i="2"/>
  <c r="G14" i="1"/>
  <c r="G11" i="1" s="1"/>
  <c r="K14" i="1"/>
  <c r="K11" i="1" s="1"/>
  <c r="F21" i="1"/>
  <c r="H192" i="1"/>
  <c r="H21" i="1"/>
  <c r="G21" i="1"/>
  <c r="F14" i="1"/>
  <c r="F11" i="1" s="1"/>
  <c r="N16" i="1"/>
  <c r="I192" i="1"/>
  <c r="E14" i="1"/>
  <c r="E16" i="1"/>
  <c r="O16" i="1"/>
  <c r="M14" i="1"/>
  <c r="M11" i="1" s="1"/>
  <c r="Q69" i="2"/>
  <c r="R70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T11" i="2" l="1"/>
  <c r="S11" i="2"/>
  <c r="S10" i="2" s="1"/>
  <c r="R48" i="2"/>
  <c r="R47" i="2" s="1"/>
  <c r="H47" i="2" s="1"/>
  <c r="R10" i="2"/>
  <c r="U15" i="2"/>
  <c r="U11" i="2" s="1"/>
  <c r="H25" i="2"/>
  <c r="H63" i="2"/>
  <c r="D21" i="1"/>
  <c r="H53" i="2"/>
  <c r="D16" i="1"/>
  <c r="E13" i="1"/>
  <c r="D13" i="1" s="1"/>
  <c r="D194" i="1"/>
  <c r="H17" i="2"/>
  <c r="H56" i="2"/>
  <c r="D195" i="1"/>
  <c r="Q9" i="2"/>
  <c r="S52" i="2"/>
  <c r="O192" i="1"/>
  <c r="D192" i="1" s="1"/>
  <c r="O198" i="1"/>
  <c r="O197" i="1" s="1"/>
  <c r="O14" i="1"/>
  <c r="O11" i="1" s="1"/>
  <c r="N14" i="1"/>
  <c r="N11" i="1" s="1"/>
  <c r="S70" i="2"/>
  <c r="T70" i="2" s="1"/>
  <c r="R69" i="2"/>
  <c r="T10" i="2" l="1"/>
  <c r="V15" i="2"/>
  <c r="V11" i="2" s="1"/>
  <c r="D197" i="1"/>
  <c r="T52" i="2"/>
  <c r="T48" i="2" s="1"/>
  <c r="S48" i="2"/>
  <c r="S9" i="2" s="1"/>
  <c r="E11" i="1"/>
  <c r="U70" i="2"/>
  <c r="T69" i="2"/>
  <c r="R9" i="2"/>
  <c r="D198" i="1"/>
  <c r="D14" i="1"/>
  <c r="D11" i="1" s="1"/>
  <c r="S69" i="2"/>
  <c r="W15" i="2" l="1"/>
  <c r="W11" i="2" s="1"/>
  <c r="U10" i="2"/>
  <c r="U52" i="2"/>
  <c r="U48" i="2" s="1"/>
  <c r="U69" i="2"/>
  <c r="V70" i="2"/>
  <c r="T9" i="2"/>
  <c r="V52" i="2" l="1"/>
  <c r="V48" i="2" s="1"/>
  <c r="V10" i="2"/>
  <c r="X15" i="2"/>
  <c r="X11" i="2" s="1"/>
  <c r="W52" i="2"/>
  <c r="W48" i="2" s="1"/>
  <c r="V69" i="2"/>
  <c r="W70" i="2"/>
  <c r="U9" i="2"/>
  <c r="V9" i="2" l="1"/>
  <c r="W10" i="2"/>
  <c r="W9" i="2" s="1"/>
  <c r="H15" i="2"/>
  <c r="X52" i="2"/>
  <c r="X48" i="2" s="1"/>
  <c r="H48" i="2" s="1"/>
  <c r="X70" i="2"/>
  <c r="X69" i="2" s="1"/>
  <c r="W69" i="2"/>
  <c r="X10" i="2" l="1"/>
  <c r="X9" i="2" s="1"/>
  <c r="H9" i="2" s="1"/>
  <c r="H69" i="2"/>
  <c r="H52" i="2"/>
  <c r="H70" i="2"/>
  <c r="H10" i="2" l="1"/>
  <c r="H16" i="2"/>
  <c r="H11" i="2" s="1"/>
</calcChain>
</file>

<file path=xl/sharedStrings.xml><?xml version="1.0" encoding="utf-8"?>
<sst xmlns="http://schemas.openxmlformats.org/spreadsheetml/2006/main" count="851" uniqueCount="262">
  <si>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</si>
  <si>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</si>
  <si>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</si>
  <si>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</si>
  <si>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</si>
  <si>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</si>
  <si>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</si>
  <si>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</si>
  <si>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</si>
  <si>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</si>
  <si>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</si>
  <si>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</si>
  <si>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</si>
  <si>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</si>
  <si>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</si>
  <si>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</si>
  <si>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</si>
  <si>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</si>
  <si>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</si>
  <si>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</si>
  <si>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</si>
  <si>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</si>
  <si>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</si>
  <si>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</si>
  <si>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</si>
  <si>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</si>
  <si>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</si>
  <si>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</si>
  <si>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</si>
  <si>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</si>
  <si>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</si>
  <si>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</si>
  <si>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</si>
  <si>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</si>
  <si>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</si>
  <si>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</si>
  <si>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</si>
  <si>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</si>
  <si>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</si>
  <si>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</si>
  <si>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</si>
  <si>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</si>
  <si>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</si>
  <si>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</si>
  <si>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</si>
  <si>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</si>
  <si>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</si>
  <si>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</si>
  <si>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</si>
  <si>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</si>
  <si>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</si>
  <si>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</si>
  <si>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</si>
  <si>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</si>
  <si>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</si>
  <si>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</si>
  <si>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</si>
  <si>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</si>
  <si>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</si>
  <si>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</si>
  <si>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</si>
  <si>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</si>
  <si>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</si>
  <si>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</si>
  <si>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</si>
  <si>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</si>
  <si>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</si>
  <si>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</si>
  <si>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</si>
  <si>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</si>
  <si>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</si>
  <si>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</si>
  <si>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</si>
  <si>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</si>
  <si>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</si>
  <si>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</si>
  <si>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</si>
  <si>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</si>
  <si>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</si>
  <si>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</si>
  <si>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</si>
  <si>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</si>
  <si>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</si>
  <si>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</si>
  <si>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</si>
  <si>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</si>
  <si>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</si>
  <si>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</si>
  <si>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</si>
  <si>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</si>
  <si>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</si>
  <si>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</si>
  <si>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</si>
  <si>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</si>
  <si>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</si>
  <si>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</si>
  <si>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</si>
  <si>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</si>
  <si>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</si>
  <si>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</si>
  <si>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</si>
  <si>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</si>
  <si>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</si>
  <si>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</si>
  <si>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</si>
  <si>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</si>
  <si>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</si>
  <si>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</si>
  <si>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</si>
  <si>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</si>
  <si>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</si>
  <si>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</si>
  <si>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</si>
  <si>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</si>
  <si>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</si>
  <si>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</si>
  <si>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</si>
  <si>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</si>
  <si>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</si>
  <si>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</si>
  <si>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</si>
  <si>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</si>
  <si>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</si>
  <si>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</si>
  <si>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</si>
  <si>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</si>
  <si>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</si>
  <si>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</si>
  <si>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</si>
  <si>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</si>
  <si>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</si>
  <si>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</si>
  <si>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</si>
  <si>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</si>
  <si>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</si>
  <si>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</si>
  <si>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</si>
  <si>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</si>
  <si>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</si>
  <si>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</si>
  <si>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</si>
  <si>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</si>
  <si>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</si>
  <si>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</si>
  <si>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</si>
  <si>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</si>
  <si>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</si>
  <si>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</si>
  <si>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</si>
  <si>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</si>
  <si>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</si>
  <si>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</si>
  <si>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</si>
  <si>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</si>
  <si>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</si>
  <si>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</si>
  <si>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</si>
  <si>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</si>
  <si>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</si>
  <si>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</si>
  <si>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</si>
  <si>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</si>
  <si>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</si>
  <si>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</si>
  <si>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</si>
  <si>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</si>
  <si>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</si>
  <si>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</si>
  <si>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</si>
  <si>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</si>
  <si>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</si>
  <si>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</si>
  <si>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</si>
  <si>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</si>
  <si>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</si>
  <si>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</si>
  <si>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</si>
  <si>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</si>
  <si>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</si>
  <si>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</si>
  <si>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</si>
  <si>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</si>
  <si>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</si>
  <si>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</si>
  <si>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</si>
  <si>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</si>
  <si>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</si>
  <si>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</si>
  <si>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</si>
  <si>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</si>
  <si>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</si>
  <si>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</si>
  <si>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</si>
  <si>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</si>
  <si>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</si>
  <si>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</si>
  <si>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</si>
  <si>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</si>
  <si>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</si>
  <si>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</si>
  <si>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</si>
  <si>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</si>
  <si>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</si>
  <si>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</si>
  <si>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</si>
  <si>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</si>
  <si>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</si>
  <si>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</si>
  <si>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</si>
  <si>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</si>
  <si>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</si>
  <si>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</si>
  <si>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</si>
  <si>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</si>
  <si>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</si>
  <si>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</si>
  <si>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</si>
  <si>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</si>
  <si>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</si>
  <si>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</si>
  <si>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</si>
  <si>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</si>
  <si>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</si>
  <si>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</si>
  <si>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</si>
  <si>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</si>
  <si>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</si>
  <si>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</si>
  <si>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</si>
  <si>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</si>
  <si>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</si>
  <si>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</si>
  <si>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</si>
  <si>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</si>
  <si>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</si>
  <si>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</si>
  <si>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</si>
  <si>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</si>
  <si>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</si>
  <si>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</si>
  <si>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</si>
  <si>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</si>
  <si>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</si>
  <si>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</si>
  <si>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</si>
  <si>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</si>
  <si>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</si>
  <si>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</si>
  <si>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</si>
  <si>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</si>
  <si>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</si>
  <si>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</si>
  <si>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</si>
  <si>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</si>
  <si>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</si>
  <si>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1.1.34.</t>
  </si>
  <si>
    <t>Мероприятия по озеленению территории города за счет экологических платежей</t>
  </si>
  <si>
    <t>52.1.01.05126</t>
  </si>
  <si>
    <t>Улучшение экологического, санитарного состояния территории городского округа</t>
  </si>
  <si>
    <t>52.2.00.00000</t>
  </si>
  <si>
    <t>от 16.05.2024 №611</t>
  </si>
  <si>
    <t>от 16.05.2024  № 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</si>
</sst>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3"/>
  <sheetViews>
    <sheetView zoomScale="90" zoomScaleNormal="90" zoomScaleSheetLayoutView="100" workbookViewId="0">
      <pane xSplit="7" ySplit="8" topLeftCell="T9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260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1171155.9109499999</v>
      </c>
      <c r="I9" s="36">
        <f t="shared" ref="I9:X9" si="0">SUM(I10+I48)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112629.67692</v>
      </c>
      <c r="S9" s="36">
        <f t="shared" si="0"/>
        <v>74385.491999999998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815976.13988999999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74457.182190000007</v>
      </c>
      <c r="S10" s="33">
        <f t="shared" si="1"/>
        <v>54000</v>
      </c>
      <c r="T10" s="33">
        <f t="shared" si="1"/>
        <v>54000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H12+H13+H14+H15+H16+H17+H19+H20+H21+H22+H23+H24+H25+H26+H27+H18+H28+H29+H30+H31+H32+H33+H34+H35+H36+H37+H38+H39+H40+H41+H42+H43+H44+H45+H46</f>
        <v>815976.13989000011</v>
      </c>
      <c r="I11" s="33">
        <f t="shared" ref="I11:X11" si="2">SUM(I12:I46)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74457.182190000007</v>
      </c>
      <c r="S11" s="33">
        <f t="shared" si="2"/>
        <v>54000</v>
      </c>
      <c r="T11" s="33">
        <f t="shared" si="2"/>
        <v>54000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75088.815990000003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4618.5811800000001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236075.77463999999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12161.30256</v>
      </c>
      <c r="S14" s="46">
        <v>12000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 t="shared" ref="T15:T19" si="6">ROUND(S15*14818.8/14528.3,0)</f>
        <v>0</v>
      </c>
      <c r="U15" s="46">
        <f t="shared" ref="U15:U19" si="7">ROUND(T15*14818.8/14528.3,0)</f>
        <v>0</v>
      </c>
      <c r="V15" s="46">
        <f t="shared" ref="V15:V19" si="8">ROUND(U15*14818.8/14528.3,0)</f>
        <v>0</v>
      </c>
      <c r="W15" s="46">
        <f t="shared" ref="W15:W19" si="9">ROUND(V15*14818.8/14528.3,0)</f>
        <v>0</v>
      </c>
      <c r="X15" s="46">
        <f t="shared" ref="X15:X19" si="10"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11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11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si="6"/>
        <v>0</v>
      </c>
      <c r="U17" s="46">
        <f t="shared" si="7"/>
        <v>0</v>
      </c>
      <c r="V17" s="46">
        <f t="shared" si="8"/>
        <v>0</v>
      </c>
      <c r="W17" s="46">
        <f t="shared" si="9"/>
        <v>0</v>
      </c>
      <c r="X17" s="46">
        <f t="shared" si="10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11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6"/>
        <v>0</v>
      </c>
      <c r="U18" s="46">
        <f t="shared" si="7"/>
        <v>0</v>
      </c>
      <c r="V18" s="46">
        <f t="shared" si="8"/>
        <v>0</v>
      </c>
      <c r="W18" s="46">
        <f t="shared" si="9"/>
        <v>0</v>
      </c>
      <c r="X18" s="46">
        <f t="shared" si="10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11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6"/>
        <v>0</v>
      </c>
      <c r="U19" s="46">
        <f t="shared" si="7"/>
        <v>0</v>
      </c>
      <c r="V19" s="46">
        <f t="shared" si="8"/>
        <v>0</v>
      </c>
      <c r="W19" s="46">
        <f t="shared" si="9"/>
        <v>0</v>
      </c>
      <c r="X19" s="46">
        <f t="shared" si="10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11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12">ROUND(S21*14818.8/14528.3,0)</f>
        <v>0</v>
      </c>
      <c r="U21" s="46">
        <f t="shared" ref="U21:U27" si="13">ROUND(T21*14818.8/14528.3,0)</f>
        <v>0</v>
      </c>
      <c r="V21" s="46">
        <f t="shared" ref="V21:V27" si="14">ROUND(U21*14818.8/14528.3,0)</f>
        <v>0</v>
      </c>
      <c r="W21" s="46">
        <f t="shared" ref="W21:W27" si="15">ROUND(V21*14818.8/14528.3,0)</f>
        <v>0</v>
      </c>
      <c r="X21" s="46">
        <f t="shared" ref="X21:X27" si="16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11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12"/>
        <v>0</v>
      </c>
      <c r="U22" s="46">
        <f t="shared" si="13"/>
        <v>0</v>
      </c>
      <c r="V22" s="46">
        <f t="shared" si="14"/>
        <v>0</v>
      </c>
      <c r="W22" s="46">
        <f t="shared" si="15"/>
        <v>0</v>
      </c>
      <c r="X22" s="46">
        <f t="shared" si="16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11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12"/>
        <v>0</v>
      </c>
      <c r="U23" s="46">
        <f t="shared" si="13"/>
        <v>0</v>
      </c>
      <c r="V23" s="46">
        <f t="shared" si="14"/>
        <v>0</v>
      </c>
      <c r="W23" s="46">
        <f t="shared" si="15"/>
        <v>0</v>
      </c>
      <c r="X23" s="46">
        <f t="shared" si="16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11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12"/>
        <v>0</v>
      </c>
      <c r="U24" s="46">
        <f t="shared" si="13"/>
        <v>0</v>
      </c>
      <c r="V24" s="46">
        <f t="shared" si="14"/>
        <v>0</v>
      </c>
      <c r="W24" s="46">
        <f t="shared" si="15"/>
        <v>0</v>
      </c>
      <c r="X24" s="46">
        <f t="shared" si="16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11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12"/>
        <v>0</v>
      </c>
      <c r="U25" s="46">
        <f t="shared" si="13"/>
        <v>0</v>
      </c>
      <c r="V25" s="46">
        <f t="shared" si="14"/>
        <v>0</v>
      </c>
      <c r="W25" s="46">
        <f t="shared" si="15"/>
        <v>0</v>
      </c>
      <c r="X25" s="46">
        <f t="shared" si="16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11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12"/>
        <v>0</v>
      </c>
      <c r="U26" s="46">
        <f t="shared" si="13"/>
        <v>0</v>
      </c>
      <c r="V26" s="46">
        <f t="shared" si="14"/>
        <v>0</v>
      </c>
      <c r="W26" s="46">
        <f t="shared" si="15"/>
        <v>0</v>
      </c>
      <c r="X26" s="46">
        <f t="shared" si="16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11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12"/>
        <v>0</v>
      </c>
      <c r="U27" s="46">
        <f t="shared" si="13"/>
        <v>0</v>
      </c>
      <c r="V27" s="46">
        <f t="shared" si="14"/>
        <v>0</v>
      </c>
      <c r="W27" s="46">
        <f t="shared" si="15"/>
        <v>0</v>
      </c>
      <c r="X27" s="46">
        <f t="shared" si="16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11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7">ROUND(S30*14818.8/14528.3,0)</f>
        <v>0</v>
      </c>
      <c r="U30" s="46">
        <f t="shared" ref="U30:U39" si="18">ROUND(T30*14818.8/14528.3,0)</f>
        <v>0</v>
      </c>
      <c r="V30" s="46">
        <f t="shared" ref="V30:V39" si="19">ROUND(U30*14818.8/14528.3,0)</f>
        <v>0</v>
      </c>
      <c r="W30" s="46">
        <f t="shared" ref="W30:W39" si="20">ROUND(V30*14818.8/14528.3,0)</f>
        <v>0</v>
      </c>
      <c r="X30" s="46">
        <f t="shared" ref="X30:X39" si="21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11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7"/>
        <v>0</v>
      </c>
      <c r="U31" s="46">
        <f t="shared" si="18"/>
        <v>0</v>
      </c>
      <c r="V31" s="46">
        <f t="shared" si="19"/>
        <v>0</v>
      </c>
      <c r="W31" s="46">
        <f t="shared" si="20"/>
        <v>0</v>
      </c>
      <c r="X31" s="46">
        <f t="shared" si="21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11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7"/>
        <v>0</v>
      </c>
      <c r="U32" s="46">
        <f t="shared" si="18"/>
        <v>0</v>
      </c>
      <c r="V32" s="46">
        <f t="shared" si="19"/>
        <v>0</v>
      </c>
      <c r="W32" s="46">
        <f t="shared" si="20"/>
        <v>0</v>
      </c>
      <c r="X32" s="46">
        <f t="shared" si="21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22">ROUND(O33*13964.1/13690.3,0)</f>
        <v>0</v>
      </c>
      <c r="Q33" s="46">
        <f t="shared" ref="Q33:R39" si="23">ROUND(P33*14243.4/13964.1,0)</f>
        <v>0</v>
      </c>
      <c r="R33" s="46">
        <f t="shared" si="23"/>
        <v>0</v>
      </c>
      <c r="S33" s="46">
        <f t="shared" ref="S33:S39" si="24">ROUND(R33*14818.8/14528.3,0)</f>
        <v>0</v>
      </c>
      <c r="T33" s="46">
        <f t="shared" si="17"/>
        <v>0</v>
      </c>
      <c r="U33" s="46">
        <f t="shared" si="18"/>
        <v>0</v>
      </c>
      <c r="V33" s="46">
        <f t="shared" si="19"/>
        <v>0</v>
      </c>
      <c r="W33" s="46">
        <f t="shared" si="20"/>
        <v>0</v>
      </c>
      <c r="X33" s="46">
        <f t="shared" si="21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22"/>
        <v>0</v>
      </c>
      <c r="Q34" s="46">
        <f t="shared" si="23"/>
        <v>0</v>
      </c>
      <c r="R34" s="46">
        <f t="shared" si="23"/>
        <v>0</v>
      </c>
      <c r="S34" s="46">
        <f t="shared" si="24"/>
        <v>0</v>
      </c>
      <c r="T34" s="46">
        <f t="shared" si="17"/>
        <v>0</v>
      </c>
      <c r="U34" s="46">
        <f t="shared" si="18"/>
        <v>0</v>
      </c>
      <c r="V34" s="46">
        <f t="shared" si="19"/>
        <v>0</v>
      </c>
      <c r="W34" s="46">
        <f t="shared" si="20"/>
        <v>0</v>
      </c>
      <c r="X34" s="46">
        <f t="shared" si="21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22"/>
        <v>0</v>
      </c>
      <c r="Q35" s="46">
        <f t="shared" si="23"/>
        <v>0</v>
      </c>
      <c r="R35" s="46">
        <f t="shared" si="23"/>
        <v>0</v>
      </c>
      <c r="S35" s="46">
        <f t="shared" si="24"/>
        <v>0</v>
      </c>
      <c r="T35" s="46">
        <f t="shared" si="17"/>
        <v>0</v>
      </c>
      <c r="U35" s="46">
        <f t="shared" si="18"/>
        <v>0</v>
      </c>
      <c r="V35" s="46">
        <f t="shared" si="19"/>
        <v>0</v>
      </c>
      <c r="W35" s="46">
        <f t="shared" si="20"/>
        <v>0</v>
      </c>
      <c r="X35" s="46">
        <f t="shared" si="21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22"/>
        <v>0</v>
      </c>
      <c r="Q36" s="46">
        <f t="shared" si="23"/>
        <v>0</v>
      </c>
      <c r="R36" s="46">
        <f t="shared" si="23"/>
        <v>0</v>
      </c>
      <c r="S36" s="46">
        <f t="shared" si="24"/>
        <v>0</v>
      </c>
      <c r="T36" s="46">
        <f t="shared" si="17"/>
        <v>0</v>
      </c>
      <c r="U36" s="46">
        <f t="shared" si="18"/>
        <v>0</v>
      </c>
      <c r="V36" s="46">
        <f t="shared" si="19"/>
        <v>0</v>
      </c>
      <c r="W36" s="46">
        <f t="shared" si="20"/>
        <v>0</v>
      </c>
      <c r="X36" s="46">
        <f t="shared" si="21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22"/>
        <v>0</v>
      </c>
      <c r="Q37" s="46">
        <f t="shared" si="23"/>
        <v>0</v>
      </c>
      <c r="R37" s="46">
        <f t="shared" si="23"/>
        <v>0</v>
      </c>
      <c r="S37" s="46">
        <f t="shared" si="24"/>
        <v>0</v>
      </c>
      <c r="T37" s="46">
        <f t="shared" si="17"/>
        <v>0</v>
      </c>
      <c r="U37" s="46">
        <f t="shared" si="18"/>
        <v>0</v>
      </c>
      <c r="V37" s="46">
        <f t="shared" si="19"/>
        <v>0</v>
      </c>
      <c r="W37" s="46">
        <f t="shared" si="20"/>
        <v>0</v>
      </c>
      <c r="X37" s="46">
        <f t="shared" si="21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22"/>
        <v>0</v>
      </c>
      <c r="Q38" s="46">
        <f t="shared" si="23"/>
        <v>0</v>
      </c>
      <c r="R38" s="46">
        <f t="shared" si="23"/>
        <v>0</v>
      </c>
      <c r="S38" s="46">
        <f t="shared" si="24"/>
        <v>0</v>
      </c>
      <c r="T38" s="46">
        <f t="shared" si="17"/>
        <v>0</v>
      </c>
      <c r="U38" s="46">
        <f t="shared" si="18"/>
        <v>0</v>
      </c>
      <c r="V38" s="46">
        <f t="shared" si="19"/>
        <v>0</v>
      </c>
      <c r="W38" s="46">
        <f t="shared" si="20"/>
        <v>0</v>
      </c>
      <c r="X38" s="46">
        <f t="shared" si="21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3"/>
        <v>0</v>
      </c>
      <c r="R39" s="46">
        <f t="shared" si="23"/>
        <v>0</v>
      </c>
      <c r="S39" s="46">
        <f t="shared" si="24"/>
        <v>0</v>
      </c>
      <c r="T39" s="46">
        <f t="shared" si="17"/>
        <v>0</v>
      </c>
      <c r="U39" s="46">
        <f t="shared" si="18"/>
        <v>0</v>
      </c>
      <c r="V39" s="46">
        <f t="shared" si="19"/>
        <v>0</v>
      </c>
      <c r="W39" s="46">
        <f t="shared" si="20"/>
        <v>0</v>
      </c>
      <c r="X39" s="46">
        <f t="shared" si="21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17888.820729999999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7567.2699300000004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103128.46746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14000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 t="shared" ref="H45:H46" si="25">I45+J45+K45+L45+M45+N45+O45+P45+Q45+R45+S45+T45+U45+V45+W45+X45</f>
        <v>800.02851999999996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800.02851999999996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5.5" x14ac:dyDescent="0.25">
      <c r="A46" s="64" t="s">
        <v>255</v>
      </c>
      <c r="B46" s="57" t="s">
        <v>256</v>
      </c>
      <c r="C46" s="57" t="s">
        <v>27</v>
      </c>
      <c r="D46" s="66" t="s">
        <v>48</v>
      </c>
      <c r="E46" s="66" t="s">
        <v>81</v>
      </c>
      <c r="F46" s="64" t="s">
        <v>257</v>
      </c>
      <c r="G46" s="64"/>
      <c r="H46" s="45">
        <f t="shared" si="25"/>
        <v>24000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6">
        <v>8000</v>
      </c>
      <c r="S46" s="46">
        <v>8000</v>
      </c>
      <c r="T46" s="46">
        <v>8000</v>
      </c>
      <c r="U46" s="46">
        <v>0</v>
      </c>
      <c r="V46" s="46">
        <v>0</v>
      </c>
      <c r="W46" s="46">
        <v>0</v>
      </c>
      <c r="X46" s="46">
        <v>0</v>
      </c>
      <c r="Y46" s="86"/>
    </row>
    <row r="47" spans="1:25" s="67" customFormat="1" ht="28.5" x14ac:dyDescent="0.25">
      <c r="A47" s="31">
        <v>1</v>
      </c>
      <c r="B47" s="37" t="s">
        <v>26</v>
      </c>
      <c r="C47" s="32" t="s">
        <v>27</v>
      </c>
      <c r="D47" s="40"/>
      <c r="E47" s="40"/>
      <c r="F47" s="31" t="s">
        <v>259</v>
      </c>
      <c r="G47" s="31"/>
      <c r="H47" s="33">
        <f>I47+J47+K47+L47+M47+N47+O47+P47+Q47+R47+S47+T47+U47+V47+W47+X47</f>
        <v>355179.77106</v>
      </c>
      <c r="I47" s="33">
        <f>I48</f>
        <v>4862.9889999999996</v>
      </c>
      <c r="J47" s="33">
        <f t="shared" ref="J47:X47" si="26">J48</f>
        <v>2036.19</v>
      </c>
      <c r="K47" s="33">
        <f t="shared" si="26"/>
        <v>2027.1990000000001</v>
      </c>
      <c r="L47" s="33">
        <f t="shared" si="26"/>
        <v>3308.5789999999997</v>
      </c>
      <c r="M47" s="33">
        <f t="shared" si="26"/>
        <v>10429.257000000001</v>
      </c>
      <c r="N47" s="33">
        <f t="shared" si="26"/>
        <v>21573.698</v>
      </c>
      <c r="O47" s="33">
        <f>O48</f>
        <v>35354.106</v>
      </c>
      <c r="P47" s="33">
        <f>P48</f>
        <v>40975.954599999997</v>
      </c>
      <c r="Q47" s="87">
        <f>Q48</f>
        <v>32414.603730000003</v>
      </c>
      <c r="R47" s="33">
        <f t="shared" si="26"/>
        <v>38172.494729999999</v>
      </c>
      <c r="S47" s="33">
        <f t="shared" si="26"/>
        <v>20385.491999999998</v>
      </c>
      <c r="T47" s="33">
        <f t="shared" si="26"/>
        <v>20385.491999999998</v>
      </c>
      <c r="U47" s="33">
        <f t="shared" si="26"/>
        <v>30813.429</v>
      </c>
      <c r="V47" s="33">
        <f t="shared" si="26"/>
        <v>30813.429</v>
      </c>
      <c r="W47" s="33">
        <f t="shared" si="26"/>
        <v>30813.429</v>
      </c>
      <c r="X47" s="33">
        <f t="shared" si="26"/>
        <v>30813.429</v>
      </c>
      <c r="Y47" s="86"/>
    </row>
    <row r="48" spans="1:25" s="16" customFormat="1" ht="52.5" x14ac:dyDescent="0.25">
      <c r="A48" s="31" t="s">
        <v>16</v>
      </c>
      <c r="B48" s="32" t="s">
        <v>154</v>
      </c>
      <c r="C48" s="32" t="s">
        <v>27</v>
      </c>
      <c r="D48" s="40" t="s">
        <v>48</v>
      </c>
      <c r="E48" s="40" t="s">
        <v>50</v>
      </c>
      <c r="F48" s="31" t="s">
        <v>72</v>
      </c>
      <c r="G48" s="31"/>
      <c r="H48" s="33">
        <f>I48+J48+K48+L48+M48+N48+O48+P48+Q48+R48+S48+T48+U48+V48+W48+X48</f>
        <v>355179.77106</v>
      </c>
      <c r="I48" s="33">
        <f>SUM(I49:I68)</f>
        <v>4862.9889999999996</v>
      </c>
      <c r="J48" s="33">
        <f>SUM(J49:J68)</f>
        <v>2036.19</v>
      </c>
      <c r="K48" s="33">
        <f t="shared" ref="K48:X48" si="27">SUM(K49:K68)</f>
        <v>2027.1990000000001</v>
      </c>
      <c r="L48" s="33">
        <f t="shared" si="27"/>
        <v>3308.5789999999997</v>
      </c>
      <c r="M48" s="33">
        <f t="shared" si="27"/>
        <v>10429.257000000001</v>
      </c>
      <c r="N48" s="33">
        <f t="shared" si="27"/>
        <v>21573.698</v>
      </c>
      <c r="O48" s="33">
        <f t="shared" si="27"/>
        <v>35354.106</v>
      </c>
      <c r="P48" s="33">
        <f t="shared" si="27"/>
        <v>40975.954599999997</v>
      </c>
      <c r="Q48" s="33">
        <f t="shared" si="27"/>
        <v>32414.603730000003</v>
      </c>
      <c r="R48" s="33">
        <f t="shared" si="27"/>
        <v>38172.494729999999</v>
      </c>
      <c r="S48" s="33">
        <f t="shared" si="27"/>
        <v>20385.491999999998</v>
      </c>
      <c r="T48" s="33">
        <f t="shared" si="27"/>
        <v>20385.491999999998</v>
      </c>
      <c r="U48" s="33">
        <f t="shared" si="27"/>
        <v>30813.429</v>
      </c>
      <c r="V48" s="33">
        <f t="shared" si="27"/>
        <v>30813.429</v>
      </c>
      <c r="W48" s="33">
        <f t="shared" si="27"/>
        <v>30813.429</v>
      </c>
      <c r="X48" s="33">
        <f t="shared" si="27"/>
        <v>30813.429</v>
      </c>
    </row>
    <row r="49" spans="1:37" s="47" customFormat="1" ht="39" customHeight="1" x14ac:dyDescent="0.25">
      <c r="A49" s="42" t="s">
        <v>39</v>
      </c>
      <c r="B49" s="43" t="s">
        <v>189</v>
      </c>
      <c r="C49" s="43" t="s">
        <v>27</v>
      </c>
      <c r="D49" s="44" t="s">
        <v>48</v>
      </c>
      <c r="E49" s="44" t="s">
        <v>80</v>
      </c>
      <c r="F49" s="42" t="s">
        <v>71</v>
      </c>
      <c r="G49" s="51"/>
      <c r="H49" s="45">
        <f>I49+J49+K49+L49+M49+N49+O49+P49+Q49+R49+S49+T49+U49+V49+W49+X49</f>
        <v>16569.392039999999</v>
      </c>
      <c r="I49" s="48">
        <v>1500</v>
      </c>
      <c r="J49" s="48">
        <v>500</v>
      </c>
      <c r="K49" s="48">
        <v>300</v>
      </c>
      <c r="L49" s="48">
        <v>600</v>
      </c>
      <c r="M49" s="48">
        <v>600</v>
      </c>
      <c r="N49" s="48">
        <v>1055.4000000000001</v>
      </c>
      <c r="O49" s="48">
        <v>1553.7090000000001</v>
      </c>
      <c r="P49" s="48">
        <v>1860.28304</v>
      </c>
      <c r="Q49" s="48">
        <v>1600</v>
      </c>
      <c r="R49" s="46">
        <v>1000</v>
      </c>
      <c r="S49" s="46">
        <v>1000</v>
      </c>
      <c r="T49" s="46">
        <v>1000</v>
      </c>
      <c r="U49" s="46">
        <v>1000</v>
      </c>
      <c r="V49" s="46">
        <v>1000</v>
      </c>
      <c r="W49" s="46">
        <v>1000</v>
      </c>
      <c r="X49" s="46">
        <v>1000</v>
      </c>
    </row>
    <row r="50" spans="1:37" s="47" customFormat="1" ht="32.25" customHeight="1" x14ac:dyDescent="0.25">
      <c r="A50" s="42" t="s">
        <v>73</v>
      </c>
      <c r="B50" s="43" t="s">
        <v>38</v>
      </c>
      <c r="C50" s="43" t="s">
        <v>27</v>
      </c>
      <c r="D50" s="44" t="s">
        <v>48</v>
      </c>
      <c r="E50" s="44" t="s">
        <v>81</v>
      </c>
      <c r="F50" s="42" t="s">
        <v>254</v>
      </c>
      <c r="G50" s="51"/>
      <c r="H50" s="45">
        <f t="shared" ref="H50:H68" si="28">I50+J50+K50+L50+M50+N50+O50+P50+Q50+R50+S50+T50+U50+V50+W50+X50</f>
        <v>39697.947</v>
      </c>
      <c r="I50" s="48">
        <v>1494</v>
      </c>
      <c r="J50" s="48">
        <v>297.54199999999997</v>
      </c>
      <c r="K50" s="48">
        <v>747.57399999999996</v>
      </c>
      <c r="L50" s="48">
        <v>1157</v>
      </c>
      <c r="M50" s="48">
        <v>5469.8779999999997</v>
      </c>
      <c r="N50" s="48">
        <v>8239.9879999999994</v>
      </c>
      <c r="O50" s="48">
        <v>12193.923000000001</v>
      </c>
      <c r="P50" s="48">
        <v>10098.041999999999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</row>
    <row r="51" spans="1:37" s="47" customFormat="1" ht="51" x14ac:dyDescent="0.25">
      <c r="A51" s="61" t="s">
        <v>74</v>
      </c>
      <c r="B51" s="43" t="s">
        <v>158</v>
      </c>
      <c r="C51" s="43" t="s">
        <v>27</v>
      </c>
      <c r="D51" s="44" t="s">
        <v>48</v>
      </c>
      <c r="E51" s="44" t="s">
        <v>81</v>
      </c>
      <c r="F51" s="42" t="s">
        <v>137</v>
      </c>
      <c r="G51" s="51"/>
      <c r="H51" s="45">
        <f t="shared" si="28"/>
        <v>4199.0770000000002</v>
      </c>
      <c r="I51" s="48">
        <v>115</v>
      </c>
      <c r="J51" s="48">
        <v>200</v>
      </c>
      <c r="K51" s="48">
        <v>150</v>
      </c>
      <c r="L51" s="48">
        <v>185.83099999999999</v>
      </c>
      <c r="M51" s="48">
        <v>196.631</v>
      </c>
      <c r="N51" s="48">
        <v>225.05699999999999</v>
      </c>
      <c r="O51" s="48">
        <v>230.41300000000001</v>
      </c>
      <c r="P51" s="48">
        <v>278</v>
      </c>
      <c r="Q51" s="46">
        <v>306.42899999999997</v>
      </c>
      <c r="R51" s="46">
        <v>362</v>
      </c>
      <c r="S51" s="46">
        <v>362</v>
      </c>
      <c r="T51" s="46">
        <v>362</v>
      </c>
      <c r="U51" s="46">
        <v>306.42899999999997</v>
      </c>
      <c r="V51" s="46">
        <v>306.42899999999997</v>
      </c>
      <c r="W51" s="46">
        <v>306.42899999999997</v>
      </c>
      <c r="X51" s="46">
        <v>306.42899999999997</v>
      </c>
    </row>
    <row r="52" spans="1:37" s="47" customFormat="1" ht="81.400000000000006" customHeight="1" x14ac:dyDescent="0.25">
      <c r="A52" s="42" t="s">
        <v>75</v>
      </c>
      <c r="B52" s="43" t="s">
        <v>61</v>
      </c>
      <c r="C52" s="43" t="s">
        <v>27</v>
      </c>
      <c r="D52" s="44" t="s">
        <v>48</v>
      </c>
      <c r="E52" s="44" t="s">
        <v>81</v>
      </c>
      <c r="F52" s="42" t="s">
        <v>70</v>
      </c>
      <c r="G52" s="51"/>
      <c r="H52" s="45">
        <f t="shared" si="28"/>
        <v>29.625</v>
      </c>
      <c r="I52" s="48">
        <v>0</v>
      </c>
      <c r="J52" s="48">
        <v>0</v>
      </c>
      <c r="K52" s="48">
        <v>29.625</v>
      </c>
      <c r="L52" s="48">
        <v>0</v>
      </c>
      <c r="M52" s="48">
        <v>0</v>
      </c>
      <c r="N52" s="48">
        <v>0</v>
      </c>
      <c r="O52" s="48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ref="S52:S56" si="29">ROUND(R52*14818.8/14528.3,0)</f>
        <v>0</v>
      </c>
      <c r="T52" s="46">
        <f t="shared" ref="T52:T53" si="30">ROUND(S52*14818.8/14528.3,0)</f>
        <v>0</v>
      </c>
      <c r="U52" s="46">
        <f t="shared" ref="U52:U53" si="31">ROUND(T52*14818.8/14528.3,0)</f>
        <v>0</v>
      </c>
      <c r="V52" s="46">
        <f t="shared" ref="V52:V53" si="32">ROUND(U52*14818.8/14528.3,0)</f>
        <v>0</v>
      </c>
      <c r="W52" s="46">
        <f t="shared" ref="W52:W53" si="33">ROUND(V52*14818.8/14528.3,0)</f>
        <v>0</v>
      </c>
      <c r="X52" s="46">
        <f t="shared" ref="X52:X53" si="34">ROUND(W52*14818.8/14528.3,0)</f>
        <v>0</v>
      </c>
    </row>
    <row r="53" spans="1:37" s="47" customFormat="1" ht="51" x14ac:dyDescent="0.25">
      <c r="A53" s="49" t="s">
        <v>76</v>
      </c>
      <c r="B53" s="43" t="s">
        <v>103</v>
      </c>
      <c r="C53" s="43" t="s">
        <v>27</v>
      </c>
      <c r="D53" s="44" t="s">
        <v>48</v>
      </c>
      <c r="E53" s="44" t="s">
        <v>81</v>
      </c>
      <c r="F53" s="42" t="s">
        <v>147</v>
      </c>
      <c r="G53" s="51"/>
      <c r="H53" s="45">
        <f t="shared" si="28"/>
        <v>1913.989</v>
      </c>
      <c r="I53" s="46">
        <v>1753.989</v>
      </c>
      <c r="J53" s="46">
        <v>0</v>
      </c>
      <c r="K53" s="46">
        <v>0</v>
      </c>
      <c r="L53" s="46">
        <v>160</v>
      </c>
      <c r="M53" s="46">
        <v>0</v>
      </c>
      <c r="N53" s="46">
        <v>0</v>
      </c>
      <c r="O53" s="46">
        <v>0</v>
      </c>
      <c r="P53" s="46">
        <f>ROUND(O53*13964.1/13690.3,0)</f>
        <v>0</v>
      </c>
      <c r="Q53" s="46">
        <f>ROUND(P53*14243.4/13964.1,0)</f>
        <v>0</v>
      </c>
      <c r="R53" s="46">
        <f>ROUND(Q53*14243.4/13964.1,0)</f>
        <v>0</v>
      </c>
      <c r="S53" s="46">
        <f t="shared" si="29"/>
        <v>0</v>
      </c>
      <c r="T53" s="46">
        <f t="shared" si="30"/>
        <v>0</v>
      </c>
      <c r="U53" s="46">
        <f t="shared" si="31"/>
        <v>0</v>
      </c>
      <c r="V53" s="46">
        <f t="shared" si="32"/>
        <v>0</v>
      </c>
      <c r="W53" s="46">
        <f t="shared" si="33"/>
        <v>0</v>
      </c>
      <c r="X53" s="46">
        <f t="shared" si="34"/>
        <v>0</v>
      </c>
    </row>
    <row r="54" spans="1:37" s="47" customFormat="1" ht="25.5" x14ac:dyDescent="0.25">
      <c r="A54" s="49" t="s">
        <v>77</v>
      </c>
      <c r="B54" s="43" t="s">
        <v>159</v>
      </c>
      <c r="C54" s="43" t="s">
        <v>27</v>
      </c>
      <c r="D54" s="44" t="s">
        <v>48</v>
      </c>
      <c r="E54" s="44" t="s">
        <v>211</v>
      </c>
      <c r="F54" s="42" t="s">
        <v>69</v>
      </c>
      <c r="G54" s="51"/>
      <c r="H54" s="45">
        <f t="shared" si="28"/>
        <v>59756.229009999995</v>
      </c>
      <c r="I54" s="46">
        <v>0</v>
      </c>
      <c r="J54" s="46">
        <v>489.9</v>
      </c>
      <c r="K54" s="46">
        <v>700</v>
      </c>
      <c r="L54" s="46">
        <v>810.798</v>
      </c>
      <c r="M54" s="46">
        <v>2200</v>
      </c>
      <c r="N54" s="46">
        <v>2984.1489999999999</v>
      </c>
      <c r="O54" s="46">
        <v>9417.2360000000008</v>
      </c>
      <c r="P54" s="46">
        <v>9090.6029099999996</v>
      </c>
      <c r="Q54" s="46">
        <v>2063.5430999999999</v>
      </c>
      <c r="R54" s="46">
        <v>0</v>
      </c>
      <c r="S54" s="46">
        <v>0</v>
      </c>
      <c r="T54" s="46">
        <v>0</v>
      </c>
      <c r="U54" s="46">
        <v>8000</v>
      </c>
      <c r="V54" s="46">
        <v>8000</v>
      </c>
      <c r="W54" s="46">
        <v>8000</v>
      </c>
      <c r="X54" s="46">
        <v>8000</v>
      </c>
    </row>
    <row r="55" spans="1:37" s="47" customFormat="1" ht="51" x14ac:dyDescent="0.25">
      <c r="A55" s="49" t="s">
        <v>78</v>
      </c>
      <c r="B55" s="43" t="s">
        <v>190</v>
      </c>
      <c r="C55" s="43" t="s">
        <v>27</v>
      </c>
      <c r="D55" s="44" t="s">
        <v>48</v>
      </c>
      <c r="E55" s="44" t="s">
        <v>47</v>
      </c>
      <c r="F55" s="42" t="s">
        <v>148</v>
      </c>
      <c r="G55" s="51"/>
      <c r="H55" s="45">
        <f t="shared" si="28"/>
        <v>653.99900000000002</v>
      </c>
      <c r="I55" s="46">
        <v>0</v>
      </c>
      <c r="J55" s="46">
        <v>353.99900000000002</v>
      </c>
      <c r="K55" s="46">
        <v>0</v>
      </c>
      <c r="L55" s="46">
        <v>300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9"/>
        <v>0</v>
      </c>
      <c r="T55" s="46">
        <f t="shared" ref="T55:T56" si="35">ROUND(S55*14818.8/14528.3,0)</f>
        <v>0</v>
      </c>
      <c r="U55" s="46">
        <f t="shared" ref="U55:U56" si="36">ROUND(T55*14818.8/14528.3,0)</f>
        <v>0</v>
      </c>
      <c r="V55" s="46">
        <f t="shared" ref="V55:V56" si="37">ROUND(U55*14818.8/14528.3,0)</f>
        <v>0</v>
      </c>
      <c r="W55" s="46">
        <f t="shared" ref="W55:W56" si="38">ROUND(V55*14818.8/14528.3,0)</f>
        <v>0</v>
      </c>
      <c r="X55" s="46">
        <f t="shared" ref="X55:X56" si="39">ROUND(W55*14818.8/14528.3,0)</f>
        <v>0</v>
      </c>
    </row>
    <row r="56" spans="1:37" s="47" customFormat="1" ht="38.25" x14ac:dyDescent="0.25">
      <c r="A56" s="49" t="s">
        <v>79</v>
      </c>
      <c r="B56" s="43" t="s">
        <v>160</v>
      </c>
      <c r="C56" s="43" t="s">
        <v>27</v>
      </c>
      <c r="D56" s="44" t="s">
        <v>48</v>
      </c>
      <c r="E56" s="44" t="s">
        <v>46</v>
      </c>
      <c r="F56" s="42" t="s">
        <v>68</v>
      </c>
      <c r="G56" s="51"/>
      <c r="H56" s="45">
        <f t="shared" si="28"/>
        <v>389.69900000000001</v>
      </c>
      <c r="I56" s="46">
        <v>0</v>
      </c>
      <c r="J56" s="46">
        <v>194.749</v>
      </c>
      <c r="K56" s="46">
        <v>100</v>
      </c>
      <c r="L56" s="46">
        <v>94.95</v>
      </c>
      <c r="M56" s="46">
        <v>0</v>
      </c>
      <c r="N56" s="46">
        <v>0</v>
      </c>
      <c r="O56" s="46">
        <v>0</v>
      </c>
      <c r="P56" s="46">
        <f>ROUND(O56*13964.1/13690.3,0)</f>
        <v>0</v>
      </c>
      <c r="Q56" s="46">
        <f>ROUND(P56*14243.4/13964.1,0)</f>
        <v>0</v>
      </c>
      <c r="R56" s="46">
        <f>ROUND(Q56*14243.4/13964.1,0)</f>
        <v>0</v>
      </c>
      <c r="S56" s="46">
        <f t="shared" si="29"/>
        <v>0</v>
      </c>
      <c r="T56" s="46">
        <f t="shared" si="35"/>
        <v>0</v>
      </c>
      <c r="U56" s="46">
        <f t="shared" si="36"/>
        <v>0</v>
      </c>
      <c r="V56" s="46">
        <f t="shared" si="37"/>
        <v>0</v>
      </c>
      <c r="W56" s="46">
        <f t="shared" si="38"/>
        <v>0</v>
      </c>
      <c r="X56" s="46">
        <f t="shared" si="39"/>
        <v>0</v>
      </c>
    </row>
    <row r="57" spans="1:37" s="47" customFormat="1" ht="63.4" customHeight="1" x14ac:dyDescent="0.25">
      <c r="A57" s="49" t="s">
        <v>95</v>
      </c>
      <c r="B57" s="43" t="s">
        <v>197</v>
      </c>
      <c r="C57" s="43" t="s">
        <v>27</v>
      </c>
      <c r="D57" s="44" t="s">
        <v>48</v>
      </c>
      <c r="E57" s="44" t="s">
        <v>212</v>
      </c>
      <c r="F57" s="42" t="s">
        <v>149</v>
      </c>
      <c r="G57" s="51"/>
      <c r="H57" s="45">
        <f t="shared" si="28"/>
        <v>34720.109479999999</v>
      </c>
      <c r="I57" s="46">
        <v>0</v>
      </c>
      <c r="J57" s="46">
        <v>0</v>
      </c>
      <c r="K57" s="46">
        <v>0</v>
      </c>
      <c r="L57" s="46">
        <v>0</v>
      </c>
      <c r="M57" s="46">
        <v>11.298</v>
      </c>
      <c r="N57" s="46">
        <v>5178.2790000000005</v>
      </c>
      <c r="O57" s="46">
        <v>7023.0320000000002</v>
      </c>
      <c r="P57" s="46">
        <v>12794.8559</v>
      </c>
      <c r="Q57" s="46">
        <v>1812.6445799999999</v>
      </c>
      <c r="R57" s="46">
        <v>7300</v>
      </c>
      <c r="S57" s="46">
        <v>300</v>
      </c>
      <c r="T57" s="46">
        <v>300</v>
      </c>
      <c r="U57" s="46">
        <v>0</v>
      </c>
      <c r="V57" s="46">
        <v>0</v>
      </c>
      <c r="W57" s="46">
        <v>0</v>
      </c>
      <c r="X57" s="46">
        <v>0</v>
      </c>
    </row>
    <row r="58" spans="1:37" s="63" customFormat="1" ht="25.5" x14ac:dyDescent="0.25">
      <c r="A58" s="49" t="s">
        <v>114</v>
      </c>
      <c r="B58" s="43" t="s">
        <v>161</v>
      </c>
      <c r="C58" s="43" t="s">
        <v>27</v>
      </c>
      <c r="D58" s="44" t="s">
        <v>48</v>
      </c>
      <c r="E58" s="44" t="s">
        <v>212</v>
      </c>
      <c r="F58" s="42" t="s">
        <v>150</v>
      </c>
      <c r="G58" s="51"/>
      <c r="H58" s="45">
        <f t="shared" si="28"/>
        <v>1313.3420000000001</v>
      </c>
      <c r="I58" s="46">
        <v>0</v>
      </c>
      <c r="J58" s="46">
        <v>0</v>
      </c>
      <c r="K58" s="46">
        <v>0</v>
      </c>
      <c r="L58" s="46">
        <v>0</v>
      </c>
      <c r="M58" s="46">
        <v>851.45</v>
      </c>
      <c r="N58" s="46">
        <v>330.34699999999998</v>
      </c>
      <c r="O58" s="46">
        <v>131.54499999999999</v>
      </c>
      <c r="P58" s="21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62"/>
    </row>
    <row r="59" spans="1:37" s="47" customFormat="1" ht="51.75" customHeight="1" x14ac:dyDescent="0.25">
      <c r="A59" s="49" t="s">
        <v>124</v>
      </c>
      <c r="B59" s="43" t="s">
        <v>125</v>
      </c>
      <c r="C59" s="43" t="s">
        <v>27</v>
      </c>
      <c r="D59" s="44" t="s">
        <v>48</v>
      </c>
      <c r="E59" s="44" t="s">
        <v>81</v>
      </c>
      <c r="F59" s="42" t="s">
        <v>151</v>
      </c>
      <c r="G59" s="51"/>
      <c r="H59" s="45">
        <f t="shared" si="28"/>
        <v>1100</v>
      </c>
      <c r="I59" s="46">
        <v>0</v>
      </c>
      <c r="J59" s="46">
        <v>0</v>
      </c>
      <c r="K59" s="46">
        <v>0</v>
      </c>
      <c r="L59" s="46">
        <v>0</v>
      </c>
      <c r="M59" s="46">
        <v>1100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>ROUND(R59*14818.8/14528.3,0)</f>
        <v>0</v>
      </c>
      <c r="T59" s="46">
        <f t="shared" ref="T59:X59" si="40">ROUND(S59*14818.8/14528.3,0)</f>
        <v>0</v>
      </c>
      <c r="U59" s="46">
        <f t="shared" si="40"/>
        <v>0</v>
      </c>
      <c r="V59" s="46">
        <f t="shared" si="40"/>
        <v>0</v>
      </c>
      <c r="W59" s="46">
        <f t="shared" si="40"/>
        <v>0</v>
      </c>
      <c r="X59" s="46">
        <f t="shared" si="40"/>
        <v>0</v>
      </c>
    </row>
    <row r="60" spans="1:37" s="47" customFormat="1" ht="41.25" customHeight="1" x14ac:dyDescent="0.25">
      <c r="A60" s="49" t="s">
        <v>126</v>
      </c>
      <c r="B60" s="43" t="s">
        <v>191</v>
      </c>
      <c r="C60" s="43" t="s">
        <v>52</v>
      </c>
      <c r="D60" s="44" t="s">
        <v>48</v>
      </c>
      <c r="E60" s="44" t="s">
        <v>81</v>
      </c>
      <c r="F60" s="42" t="s">
        <v>152</v>
      </c>
      <c r="G60" s="51"/>
      <c r="H60" s="45">
        <f t="shared" si="28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f>ROUND(O60*13964.1/13690.3,0)</f>
        <v>0</v>
      </c>
      <c r="Q60" s="46">
        <f>ROUND(P60*14243.4/13964.1,0)</f>
        <v>0</v>
      </c>
      <c r="R60" s="46">
        <f>ROUND(Q60*14243.4/13964.1,0)</f>
        <v>0</v>
      </c>
      <c r="S60" s="46">
        <f>ROUND(R60*14818.8/14528.3,0)</f>
        <v>0</v>
      </c>
      <c r="T60" s="46">
        <f t="shared" ref="T60:X60" si="41">ROUND(S60*14818.8/14528.3,0)</f>
        <v>0</v>
      </c>
      <c r="U60" s="46">
        <f t="shared" si="41"/>
        <v>0</v>
      </c>
      <c r="V60" s="46">
        <f t="shared" si="41"/>
        <v>0</v>
      </c>
      <c r="W60" s="46">
        <f t="shared" si="41"/>
        <v>0</v>
      </c>
      <c r="X60" s="46">
        <f t="shared" si="41"/>
        <v>0</v>
      </c>
    </row>
    <row r="61" spans="1:37" s="47" customFormat="1" ht="29.25" customHeight="1" x14ac:dyDescent="0.25">
      <c r="A61" s="49" t="s">
        <v>166</v>
      </c>
      <c r="B61" s="43" t="s">
        <v>167</v>
      </c>
      <c r="C61" s="43" t="s">
        <v>27</v>
      </c>
      <c r="D61" s="44" t="s">
        <v>48</v>
      </c>
      <c r="E61" s="44" t="s">
        <v>212</v>
      </c>
      <c r="F61" s="42" t="s">
        <v>168</v>
      </c>
      <c r="G61" s="51"/>
      <c r="H61" s="45">
        <f t="shared" si="28"/>
        <v>15762.946749999999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1586.894</v>
      </c>
      <c r="O61" s="46">
        <v>3804.248</v>
      </c>
      <c r="P61" s="46">
        <v>4974.0266899999997</v>
      </c>
      <c r="Q61" s="46">
        <v>1397.7780600000001</v>
      </c>
      <c r="R61" s="46">
        <v>0</v>
      </c>
      <c r="S61" s="46">
        <v>2000</v>
      </c>
      <c r="T61" s="46">
        <v>2000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25.5" x14ac:dyDescent="0.25">
      <c r="A62" s="49" t="s">
        <v>169</v>
      </c>
      <c r="B62" s="43" t="s">
        <v>170</v>
      </c>
      <c r="C62" s="43" t="s">
        <v>27</v>
      </c>
      <c r="D62" s="44" t="s">
        <v>48</v>
      </c>
      <c r="E62" s="44" t="s">
        <v>211</v>
      </c>
      <c r="F62" s="42" t="s">
        <v>171</v>
      </c>
      <c r="G62" s="51"/>
      <c r="H62" s="45">
        <f t="shared" si="28"/>
        <v>5251.3720000000003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1711.3720000000001</v>
      </c>
      <c r="O62" s="46">
        <v>1000</v>
      </c>
      <c r="P62" s="46">
        <v>1040</v>
      </c>
      <c r="Q62" s="46">
        <v>0</v>
      </c>
      <c r="R62" s="46">
        <v>500</v>
      </c>
      <c r="S62" s="46">
        <v>500</v>
      </c>
      <c r="T62" s="46">
        <v>500</v>
      </c>
      <c r="U62" s="46">
        <v>0</v>
      </c>
      <c r="V62" s="46">
        <v>0</v>
      </c>
      <c r="W62" s="46">
        <v>0</v>
      </c>
      <c r="X62" s="46">
        <v>0</v>
      </c>
    </row>
    <row r="63" spans="1:37" s="47" customFormat="1" ht="54.75" customHeight="1" x14ac:dyDescent="0.25">
      <c r="A63" s="49" t="s">
        <v>178</v>
      </c>
      <c r="B63" s="43" t="s">
        <v>179</v>
      </c>
      <c r="C63" s="43" t="s">
        <v>27</v>
      </c>
      <c r="D63" s="44" t="s">
        <v>48</v>
      </c>
      <c r="E63" s="44" t="s">
        <v>81</v>
      </c>
      <c r="F63" s="42" t="s">
        <v>180</v>
      </c>
      <c r="G63" s="51"/>
      <c r="H63" s="45">
        <f t="shared" si="28"/>
        <v>262.21199999999999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262.21199999999999</v>
      </c>
      <c r="O63" s="46">
        <v>0</v>
      </c>
      <c r="P63" s="46">
        <f>ROUND(O63*13964.1/13690.3,0)</f>
        <v>0</v>
      </c>
      <c r="Q63" s="46">
        <f>ROUND(P63*14243.4/13964.1,0)</f>
        <v>0</v>
      </c>
      <c r="R63" s="46">
        <f>ROUND(Q63*14243.4/13964.1,0)</f>
        <v>0</v>
      </c>
      <c r="S63" s="46">
        <f>ROUND(R63*14818.8/14528.3,0)</f>
        <v>0</v>
      </c>
      <c r="T63" s="46">
        <f t="shared" ref="T63:X63" si="42">ROUND(S63*14818.8/14528.3,0)</f>
        <v>0</v>
      </c>
      <c r="U63" s="46">
        <f t="shared" si="42"/>
        <v>0</v>
      </c>
      <c r="V63" s="46">
        <f t="shared" si="42"/>
        <v>0</v>
      </c>
      <c r="W63" s="46">
        <f t="shared" si="42"/>
        <v>0</v>
      </c>
      <c r="X63" s="46">
        <f t="shared" si="42"/>
        <v>0</v>
      </c>
    </row>
    <row r="64" spans="1:37" s="47" customFormat="1" ht="39.75" customHeight="1" x14ac:dyDescent="0.25">
      <c r="A64" s="49" t="s">
        <v>216</v>
      </c>
      <c r="B64" s="43" t="s">
        <v>222</v>
      </c>
      <c r="C64" s="43" t="s">
        <v>27</v>
      </c>
      <c r="D64" s="44" t="s">
        <v>48</v>
      </c>
      <c r="E64" s="44" t="s">
        <v>81</v>
      </c>
      <c r="F64" s="42" t="s">
        <v>217</v>
      </c>
      <c r="G64" s="51"/>
      <c r="H64" s="45">
        <f t="shared" si="28"/>
        <v>695.74405999999999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545.74405999999999</v>
      </c>
      <c r="Q64" s="46">
        <v>100</v>
      </c>
      <c r="R64" s="46">
        <v>50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4" s="47" customFormat="1" ht="39.75" customHeight="1" x14ac:dyDescent="0.25">
      <c r="A65" s="49" t="s">
        <v>232</v>
      </c>
      <c r="B65" s="43" t="s">
        <v>233</v>
      </c>
      <c r="C65" s="43" t="s">
        <v>27</v>
      </c>
      <c r="D65" s="44" t="s">
        <v>48</v>
      </c>
      <c r="E65" s="44" t="s">
        <v>212</v>
      </c>
      <c r="F65" s="42" t="s">
        <v>234</v>
      </c>
      <c r="G65" s="51"/>
      <c r="H65" s="45">
        <f t="shared" si="28"/>
        <v>294.39999999999998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294.39999999999998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</row>
    <row r="66" spans="1:24" s="47" customFormat="1" ht="51" x14ac:dyDescent="0.25">
      <c r="A66" s="49" t="s">
        <v>236</v>
      </c>
      <c r="B66" s="43" t="s">
        <v>252</v>
      </c>
      <c r="C66" s="43" t="s">
        <v>27</v>
      </c>
      <c r="D66" s="44" t="s">
        <v>48</v>
      </c>
      <c r="E66" s="44" t="s">
        <v>211</v>
      </c>
      <c r="F66" s="42" t="s">
        <v>235</v>
      </c>
      <c r="G66" s="42"/>
      <c r="H66" s="45">
        <f t="shared" si="28"/>
        <v>193.67599999999999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193.67599999999999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</row>
    <row r="67" spans="1:24" s="47" customFormat="1" ht="89.25" x14ac:dyDescent="0.25">
      <c r="A67" s="49" t="s">
        <v>237</v>
      </c>
      <c r="B67" s="43" t="s">
        <v>246</v>
      </c>
      <c r="C67" s="43" t="s">
        <v>27</v>
      </c>
      <c r="D67" s="44" t="s">
        <v>48</v>
      </c>
      <c r="E67" s="44" t="s">
        <v>211</v>
      </c>
      <c r="F67" s="42" t="s">
        <v>247</v>
      </c>
      <c r="G67" s="42"/>
      <c r="H67" s="45">
        <f t="shared" ref="H67" si="43">I67+J67+K67+L67+M67+N67+O67+P67+Q67+R67+S67+T67+U67+V67+W67+X67</f>
        <v>10518.731030000001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3433.5329900000002</v>
      </c>
      <c r="R67" s="48">
        <v>2085.1980400000002</v>
      </c>
      <c r="S67" s="48">
        <v>2500</v>
      </c>
      <c r="T67" s="48">
        <v>2500</v>
      </c>
      <c r="U67" s="48">
        <v>0</v>
      </c>
      <c r="V67" s="48">
        <v>0</v>
      </c>
      <c r="W67" s="48">
        <v>0</v>
      </c>
      <c r="X67" s="48">
        <v>0</v>
      </c>
    </row>
    <row r="68" spans="1:24" s="47" customFormat="1" ht="25.5" x14ac:dyDescent="0.25">
      <c r="A68" s="49" t="s">
        <v>245</v>
      </c>
      <c r="B68" s="43" t="s">
        <v>258</v>
      </c>
      <c r="C68" s="43" t="s">
        <v>27</v>
      </c>
      <c r="D68" s="44" t="s">
        <v>48</v>
      </c>
      <c r="E68" s="44" t="s">
        <v>80</v>
      </c>
      <c r="F68" s="42" t="s">
        <v>239</v>
      </c>
      <c r="G68" s="42"/>
      <c r="H68" s="45">
        <f t="shared" si="28"/>
        <v>161857.28068999999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21507</v>
      </c>
      <c r="R68" s="48">
        <v>26875.296689999999</v>
      </c>
      <c r="S68" s="48">
        <v>13723.492</v>
      </c>
      <c r="T68" s="48">
        <v>13723.492</v>
      </c>
      <c r="U68" s="48">
        <v>21507</v>
      </c>
      <c r="V68" s="48">
        <v>21507</v>
      </c>
      <c r="W68" s="48">
        <v>21507</v>
      </c>
      <c r="X68" s="48">
        <v>21507</v>
      </c>
    </row>
    <row r="69" spans="1:24" s="16" customFormat="1" ht="66" customHeight="1" x14ac:dyDescent="0.25">
      <c r="A69" s="31" t="s">
        <v>140</v>
      </c>
      <c r="B69" s="32" t="s">
        <v>198</v>
      </c>
      <c r="C69" s="32" t="s">
        <v>52</v>
      </c>
      <c r="D69" s="40" t="s">
        <v>48</v>
      </c>
      <c r="E69" s="40" t="s">
        <v>80</v>
      </c>
      <c r="F69" s="31" t="s">
        <v>153</v>
      </c>
      <c r="G69" s="31"/>
      <c r="H69" s="33">
        <f>I69+J69+K69+L69+M69+N69+O69+P69+Q69+R69+S69+T69+U69+V69+W69+X69</f>
        <v>3288.58</v>
      </c>
      <c r="I69" s="33">
        <f>I72+I73+I74+I75+I76+I77+I78+I79</f>
        <v>0</v>
      </c>
      <c r="J69" s="33">
        <f>J72+J73+J74+J75+J76+J77+J78+J79</f>
        <v>0</v>
      </c>
      <c r="K69" s="33">
        <f>K72+K73+K74+K75+K76+K77+K78+K79</f>
        <v>0</v>
      </c>
      <c r="L69" s="33">
        <f>L72+L73+L74+L75+L76+L77+L78+L79</f>
        <v>0</v>
      </c>
      <c r="M69" s="33">
        <f>M70+M72+M73+M74+M75+M76+M77+M78+M80+M82+M79+M81</f>
        <v>2653.58</v>
      </c>
      <c r="N69" s="33">
        <f>N70+N71</f>
        <v>635</v>
      </c>
      <c r="O69" s="33">
        <f>O70+O72+O73+O74+O75+O76+O77+O78+O80+O82+O79+O81</f>
        <v>0</v>
      </c>
      <c r="P69" s="33">
        <f>P70+P72+P73+P74+P75+P76+P77+P78+P80+P82+P79+P81</f>
        <v>0</v>
      </c>
      <c r="Q69" s="33">
        <f>Q70+Q72+Q73+Q74+Q75+Q76+Q77+Q78+Q80+Q82+Q79+Q81</f>
        <v>0</v>
      </c>
      <c r="R69" s="33">
        <f>R70+R72+R73+R74+R75+R76+R77+R78+R80+R82+R79+R81</f>
        <v>0</v>
      </c>
      <c r="S69" s="33">
        <f>S70+S72+S73+S74+S75+S76+S77+S78+S80+S82+S79+S81</f>
        <v>0</v>
      </c>
      <c r="T69" s="33">
        <f t="shared" ref="T69:X69" si="44">T70+T72+T73+T74+T75+T76+T77+T78+T80+T82+T79+T81</f>
        <v>0</v>
      </c>
      <c r="U69" s="33">
        <f t="shared" si="44"/>
        <v>0</v>
      </c>
      <c r="V69" s="33">
        <f t="shared" si="44"/>
        <v>0</v>
      </c>
      <c r="W69" s="33">
        <f t="shared" si="44"/>
        <v>0</v>
      </c>
      <c r="X69" s="33">
        <f t="shared" si="44"/>
        <v>0</v>
      </c>
    </row>
    <row r="70" spans="1:24" s="16" customFormat="1" ht="42.2" customHeight="1" x14ac:dyDescent="0.25">
      <c r="A70" s="17" t="s">
        <v>141</v>
      </c>
      <c r="B70" s="18" t="s">
        <v>200</v>
      </c>
      <c r="C70" s="18" t="s">
        <v>52</v>
      </c>
      <c r="D70" s="41" t="s">
        <v>48</v>
      </c>
      <c r="E70" s="41" t="s">
        <v>80</v>
      </c>
      <c r="F70" s="19" t="s">
        <v>202</v>
      </c>
      <c r="G70" s="15"/>
      <c r="H70" s="20">
        <f>I70+J70+K70+L70+M70+N70+O70+P70+Q70+R70+S70+T70+U70+V70+W70+X70</f>
        <v>2653.58</v>
      </c>
      <c r="I70" s="21">
        <v>0</v>
      </c>
      <c r="J70" s="21">
        <v>0</v>
      </c>
      <c r="K70" s="21">
        <v>0</v>
      </c>
      <c r="L70" s="21">
        <v>0</v>
      </c>
      <c r="M70" s="21">
        <v>2653.58</v>
      </c>
      <c r="N70" s="25">
        <v>0</v>
      </c>
      <c r="O70" s="21">
        <v>0</v>
      </c>
      <c r="P70" s="21">
        <f>ROUND(O70*13964.1/13690.3,0)</f>
        <v>0</v>
      </c>
      <c r="Q70" s="21">
        <f>ROUND(P70*14243.4/13964.1,0)</f>
        <v>0</v>
      </c>
      <c r="R70" s="21">
        <f>ROUND(Q70*14243.4/13964.1,0)</f>
        <v>0</v>
      </c>
      <c r="S70" s="21">
        <f>ROUND(R70*14818.8/14528.3,0)</f>
        <v>0</v>
      </c>
      <c r="T70" s="21">
        <f t="shared" ref="T70:X70" si="45">ROUND(S70*14818.8/14528.3,0)</f>
        <v>0</v>
      </c>
      <c r="U70" s="21">
        <f t="shared" si="45"/>
        <v>0</v>
      </c>
      <c r="V70" s="21">
        <f t="shared" si="45"/>
        <v>0</v>
      </c>
      <c r="W70" s="21">
        <f t="shared" si="45"/>
        <v>0</v>
      </c>
      <c r="X70" s="21">
        <f t="shared" si="45"/>
        <v>0</v>
      </c>
    </row>
    <row r="71" spans="1:24" ht="63.75" customHeight="1" x14ac:dyDescent="0.25">
      <c r="A71" s="17" t="s">
        <v>201</v>
      </c>
      <c r="B71" s="18" t="s">
        <v>208</v>
      </c>
      <c r="C71" s="18" t="s">
        <v>52</v>
      </c>
      <c r="D71" s="41" t="s">
        <v>48</v>
      </c>
      <c r="E71" s="41" t="s">
        <v>80</v>
      </c>
      <c r="F71" s="19" t="s">
        <v>199</v>
      </c>
      <c r="G71" s="15"/>
      <c r="H71" s="20">
        <f>I71+J71+K71+L71+M71+N71+O71+P71+Q71+R71+S71+T71+U71+V71+W71+X71</f>
        <v>635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5">
        <v>635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</row>
    <row r="72" spans="1:24" ht="15.75" x14ac:dyDescent="0.25"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26"/>
    </row>
    <row r="73" spans="1:24" ht="15.75" x14ac:dyDescent="0.25">
      <c r="B73" s="93"/>
      <c r="C73" s="93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27"/>
    </row>
  </sheetData>
  <autoFilter ref="A8:AK71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3:N73"/>
    <mergeCell ref="I7:I8"/>
    <mergeCell ref="J7:J8"/>
    <mergeCell ref="K7:K8"/>
    <mergeCell ref="L7:L8"/>
    <mergeCell ref="M7:M8"/>
    <mergeCell ref="N7:N8"/>
    <mergeCell ref="B72:N72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4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7"/>
  <sheetViews>
    <sheetView tabSelected="1" view="pageBreakPreview" zoomScale="90" zoomScaleNormal="90" zoomScaleSheetLayoutView="90" workbookViewId="0">
      <pane xSplit="3" ySplit="11" topLeftCell="F12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261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1630151.5746000002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220926.0846</v>
      </c>
      <c r="N11" s="90">
        <f t="shared" si="0"/>
        <v>236303.84515000001</v>
      </c>
      <c r="O11" s="90">
        <f t="shared" si="0"/>
        <v>78236.460229999997</v>
      </c>
      <c r="P11" s="90">
        <f t="shared" ref="P11:T11" si="1">SUM(P12:P15)</f>
        <v>78236.460229999997</v>
      </c>
      <c r="Q11" s="90">
        <f t="shared" si="1"/>
        <v>83291.580390000003</v>
      </c>
      <c r="R11" s="90">
        <f t="shared" si="1"/>
        <v>83291.580390000003</v>
      </c>
      <c r="S11" s="90">
        <f t="shared" si="1"/>
        <v>83291.580390000003</v>
      </c>
      <c r="T11" s="90">
        <f t="shared" si="1"/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>SUM(E12:T12)</f>
        <v>21098.992000000002</v>
      </c>
      <c r="E12" s="90">
        <v>0</v>
      </c>
      <c r="F12" s="90">
        <v>0</v>
      </c>
      <c r="G12" s="90">
        <f t="shared" ref="G12:O12" si="2">G17+G193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>L17+L193</f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ref="P12:T12" si="3">P17+P193</f>
        <v>0</v>
      </c>
      <c r="Q12" s="90">
        <f t="shared" si="3"/>
        <v>0</v>
      </c>
      <c r="R12" s="90">
        <f t="shared" si="3"/>
        <v>0</v>
      </c>
      <c r="S12" s="90">
        <f t="shared" si="3"/>
        <v>0</v>
      </c>
      <c r="T12" s="90">
        <f t="shared" si="3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ref="D13:D15" si="4">SUM(E13:T13)</f>
        <v>437896.67165000003</v>
      </c>
      <c r="E13" s="90">
        <f t="shared" ref="E13:O13" si="5">SUM(E18+E194)</f>
        <v>156.25</v>
      </c>
      <c r="F13" s="90">
        <f t="shared" si="5"/>
        <v>666.66700000000003</v>
      </c>
      <c r="G13" s="90">
        <f t="shared" si="5"/>
        <v>6718.9630000000006</v>
      </c>
      <c r="H13" s="90">
        <f t="shared" si="5"/>
        <v>416.66699999999997</v>
      </c>
      <c r="I13" s="90">
        <f t="shared" si="5"/>
        <v>59356.604999999996</v>
      </c>
      <c r="J13" s="90">
        <f t="shared" si="5"/>
        <v>18986.715</v>
      </c>
      <c r="K13" s="90">
        <f t="shared" si="5"/>
        <v>98781.863000000012</v>
      </c>
      <c r="L13" s="90">
        <f t="shared" si="5"/>
        <v>3239.2696900000001</v>
      </c>
      <c r="M13" s="90">
        <f t="shared" si="5"/>
        <v>105484.96170999999</v>
      </c>
      <c r="N13" s="90">
        <f t="shared" si="5"/>
        <v>123674.16823</v>
      </c>
      <c r="O13" s="90">
        <f t="shared" si="5"/>
        <v>3850.9682299999999</v>
      </c>
      <c r="P13" s="90">
        <f t="shared" ref="P13:T13" si="6">SUM(P18+P194)</f>
        <v>3850.9682299999999</v>
      </c>
      <c r="Q13" s="90">
        <f t="shared" si="6"/>
        <v>3178.15139</v>
      </c>
      <c r="R13" s="90">
        <f t="shared" si="6"/>
        <v>3178.15139</v>
      </c>
      <c r="S13" s="90">
        <f t="shared" si="6"/>
        <v>3178.15139</v>
      </c>
      <c r="T13" s="90">
        <f t="shared" si="6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4"/>
        <v>1166336.1109500001</v>
      </c>
      <c r="E14" s="90">
        <f t="shared" ref="E14:O14" si="7">SUM(E19+E195)</f>
        <v>13242.373</v>
      </c>
      <c r="F14" s="90">
        <f t="shared" si="7"/>
        <v>11531.616</v>
      </c>
      <c r="G14" s="90">
        <f t="shared" si="7"/>
        <v>14088.577999999998</v>
      </c>
      <c r="H14" s="90">
        <f t="shared" si="7"/>
        <v>15768.513000000001</v>
      </c>
      <c r="I14" s="90">
        <f t="shared" si="7"/>
        <v>88520.01400000001</v>
      </c>
      <c r="J14" s="90">
        <f t="shared" si="7"/>
        <v>113252.311</v>
      </c>
      <c r="K14" s="90">
        <f t="shared" si="7"/>
        <v>108145.21699999999</v>
      </c>
      <c r="L14" s="90">
        <f t="shared" si="7"/>
        <v>104491.98913999999</v>
      </c>
      <c r="M14" s="90">
        <f t="shared" si="7"/>
        <v>115441.12289000001</v>
      </c>
      <c r="N14" s="90">
        <f t="shared" si="7"/>
        <v>112629.67692</v>
      </c>
      <c r="O14" s="90">
        <f t="shared" si="7"/>
        <v>74385.491999999998</v>
      </c>
      <c r="P14" s="90">
        <f t="shared" ref="P14:T14" si="8">SUM(P19+P195)</f>
        <v>74385.491999999998</v>
      </c>
      <c r="Q14" s="90">
        <f t="shared" si="8"/>
        <v>80113.429000000004</v>
      </c>
      <c r="R14" s="90">
        <f t="shared" si="8"/>
        <v>80113.429000000004</v>
      </c>
      <c r="S14" s="90">
        <f t="shared" si="8"/>
        <v>80113.429000000004</v>
      </c>
      <c r="T14" s="90">
        <f t="shared" si="8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4"/>
        <v>4819.8</v>
      </c>
      <c r="E15" s="90">
        <f t="shared" ref="E15:O15" si="9">SUM(E20+E196)</f>
        <v>0</v>
      </c>
      <c r="F15" s="90">
        <f t="shared" si="9"/>
        <v>0</v>
      </c>
      <c r="G15" s="90">
        <f t="shared" si="9"/>
        <v>0</v>
      </c>
      <c r="H15" s="90">
        <f t="shared" si="9"/>
        <v>2409.9</v>
      </c>
      <c r="I15" s="90">
        <f t="shared" si="9"/>
        <v>2409.9</v>
      </c>
      <c r="J15" s="90">
        <f t="shared" si="9"/>
        <v>0</v>
      </c>
      <c r="K15" s="90">
        <f t="shared" si="9"/>
        <v>0</v>
      </c>
      <c r="L15" s="90">
        <f t="shared" si="9"/>
        <v>0</v>
      </c>
      <c r="M15" s="90">
        <f t="shared" si="9"/>
        <v>0</v>
      </c>
      <c r="N15" s="90">
        <f t="shared" si="9"/>
        <v>0</v>
      </c>
      <c r="O15" s="90">
        <f t="shared" si="9"/>
        <v>0</v>
      </c>
      <c r="P15" s="90">
        <f t="shared" ref="P15:T15" si="10">SUM(P20+P196)</f>
        <v>0</v>
      </c>
      <c r="Q15" s="90">
        <f t="shared" si="10"/>
        <v>0</v>
      </c>
      <c r="R15" s="90">
        <f t="shared" si="10"/>
        <v>0</v>
      </c>
      <c r="S15" s="90">
        <f t="shared" si="10"/>
        <v>0</v>
      </c>
      <c r="T15" s="90">
        <f t="shared" si="10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>SUM(E16:T16)</f>
        <v>1159309.0964700002</v>
      </c>
      <c r="E16" s="90">
        <f t="shared" ref="E16:O16" si="11">SUM(E17:E20)</f>
        <v>8379.384</v>
      </c>
      <c r="F16" s="90">
        <f t="shared" si="11"/>
        <v>9495.4259999999995</v>
      </c>
      <c r="G16" s="90">
        <f t="shared" si="11"/>
        <v>39462.667000000001</v>
      </c>
      <c r="H16" s="90">
        <f t="shared" si="11"/>
        <v>14869.834000000001</v>
      </c>
      <c r="I16" s="90">
        <f t="shared" si="11"/>
        <v>80500.657000000007</v>
      </c>
      <c r="J16" s="90">
        <f t="shared" si="11"/>
        <v>91678.612999999998</v>
      </c>
      <c r="K16" s="90">
        <f t="shared" si="11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11"/>
        <v>194280.38219</v>
      </c>
      <c r="O16" s="90">
        <f t="shared" si="11"/>
        <v>54000</v>
      </c>
      <c r="P16" s="90">
        <f t="shared" ref="P16:T16" si="12">SUM(P17:P20)</f>
        <v>54000</v>
      </c>
      <c r="Q16" s="90">
        <f t="shared" si="12"/>
        <v>49300</v>
      </c>
      <c r="R16" s="90">
        <f t="shared" si="12"/>
        <v>49300</v>
      </c>
      <c r="S16" s="90">
        <f t="shared" si="12"/>
        <v>49300</v>
      </c>
      <c r="T16" s="90">
        <f t="shared" si="12"/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ref="D17:D20" si="13">SUM(E17:T17)</f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 t="shared" ref="J17:L17" si="14">J23+J28+J33+J38+J43+J48+J53+J58+J63+J68+J73+J78+J83+J88+J93+J98+J103+J108+J113+J118+J123+J128+J133+J138+J143+J148+J153</f>
        <v>0</v>
      </c>
      <c r="K17" s="90">
        <f t="shared" si="14"/>
        <v>0</v>
      </c>
      <c r="L17" s="90">
        <f t="shared" si="14"/>
        <v>0</v>
      </c>
      <c r="M17" s="90">
        <f t="shared" ref="M17:N20" si="15">M23+M28+M33+M38+M43+M48+M53+M58+M63+M68+M73+M78+M83+M88+M93+M98+M103+M108+M113+M118+M123+M128+M133+M138+M143+M148+M153+M158+M163+M168+M173+M178+M183</f>
        <v>0</v>
      </c>
      <c r="N17" s="90">
        <f>N23+N28+N33+N38+N43+N48+N53+N58+N63+N68+N73+N78+N83+N88+N93+N98+N103+N108+N113+N118+N123+N128+N133+N138+N143+N148+N153+N158+N163+N168+N173+N178+N183+N188</f>
        <v>0</v>
      </c>
      <c r="O17" s="90">
        <f t="shared" ref="O17:T17" si="16">O23+O28+O33+O38+O43+O48+O53+O58+O63+O68+O73+O78+O83+O88+O93+O98+O103+O108+O113+O118+O123+O128+O133+O138+O143+O148+O153+O158+O163+O168+O173+O178+O183+O188</f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0">
        <f t="shared" si="16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3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 t="shared" ref="K18" si="17"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15"/>
        <v>101328.91757999999</v>
      </c>
      <c r="N18" s="90">
        <f>N24+N29+N34+N39+N44+N49+N54+N59+N64+N69+N74+N79+N84+N89+N94+N99+N104+N109+N114+N119+N124+N129+N134+N139+N144+N149+N154+N159+N164+N169+N174+N179+N184+N189</f>
        <v>119823.2</v>
      </c>
      <c r="O18" s="90">
        <f t="shared" ref="O18:T18" si="18">O24+O29+O34+O39+O44+O49+O54+O59+O64+O69+O74+O79+O84+O89+O94+O99+O104+O109+O114+O119+O124+O129+O134+O139+O144+O149+O154+O159+O164+O169+O174+O179+O184+O189</f>
        <v>0</v>
      </c>
      <c r="P18" s="90">
        <f t="shared" si="18"/>
        <v>0</v>
      </c>
      <c r="Q18" s="90">
        <f t="shared" si="18"/>
        <v>0</v>
      </c>
      <c r="R18" s="90">
        <f t="shared" si="18"/>
        <v>0</v>
      </c>
      <c r="S18" s="90">
        <f t="shared" si="18"/>
        <v>0</v>
      </c>
      <c r="T18" s="90">
        <f t="shared" si="18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3"/>
        <v>811156.33989000006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M25+M30+M35+M40+M45+M50+M55+M60+M65+M70+M75+M80+M85+M90+M95+M100+M105+M110+M115+M120+M125+M130+M135+M140+M145+M150+M155+M160+M165+M170+M175+M180+M185+M190</f>
        <v>83026.519160000011</v>
      </c>
      <c r="N19" s="90">
        <f t="shared" ref="N19:T19" si="19">N25+N30+N35+N40+N45+N50+N55+N60+N65+N70+N75+N80+N85+N90+N95+N100+N105+N110+N115+N120+N125+N130+N135+N140+N145+N150+N155+N160+N165+N170+N175+N180+N185+N190</f>
        <v>74457.182190000007</v>
      </c>
      <c r="O19" s="90">
        <f t="shared" si="19"/>
        <v>54000</v>
      </c>
      <c r="P19" s="90">
        <f t="shared" si="19"/>
        <v>54000</v>
      </c>
      <c r="Q19" s="90">
        <f t="shared" si="19"/>
        <v>49300</v>
      </c>
      <c r="R19" s="90">
        <f t="shared" si="19"/>
        <v>49300</v>
      </c>
      <c r="S19" s="90">
        <f t="shared" si="19"/>
        <v>49300</v>
      </c>
      <c r="T19" s="90">
        <f t="shared" si="19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3"/>
        <v>4819.8</v>
      </c>
      <c r="E20" s="90">
        <f>E116</f>
        <v>0</v>
      </c>
      <c r="F20" s="90">
        <f t="shared" ref="F20:I20" si="20">F116</f>
        <v>0</v>
      </c>
      <c r="G20" s="90">
        <f t="shared" si="20"/>
        <v>0</v>
      </c>
      <c r="H20" s="90">
        <f>H116</f>
        <v>2409.9</v>
      </c>
      <c r="I20" s="90">
        <f t="shared" si="20"/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15"/>
        <v>0</v>
      </c>
      <c r="N20" s="90">
        <f t="shared" si="15"/>
        <v>0</v>
      </c>
      <c r="O20" s="90">
        <f t="shared" ref="O20:T20" si="21">O26+O31+O36+O41+O46+O51+O56+O61+O66+O71+O76+O81+O86+O91+O96+O101+O106+O111+O116+O121+O126+O131+O136+O141+O146+O151+O156+O161+O166+O171+O176+O181+O186</f>
        <v>0</v>
      </c>
      <c r="P20" s="90">
        <f t="shared" si="21"/>
        <v>0</v>
      </c>
      <c r="Q20" s="90">
        <f t="shared" si="21"/>
        <v>0</v>
      </c>
      <c r="R20" s="90">
        <f t="shared" si="21"/>
        <v>0</v>
      </c>
      <c r="S20" s="90">
        <f t="shared" si="21"/>
        <v>0</v>
      </c>
      <c r="T20" s="90">
        <f t="shared" si="2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>SUM(E21:T21)</f>
        <v>1159309.09647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M22+M27+M32+M37+M42+M47+M52+M57+M62+M67+M72+M77+M82+M87+M92+M97+M102+M107+M112+M117+M122+M127+M132+M137+M142+M147+M152+M157+M162+M167+M172+M177+M182+M187</f>
        <v>184355.43673999998</v>
      </c>
      <c r="N21" s="90">
        <f t="shared" ref="N21:T21" si="22">N22+N27+N32+N37+N42+N47+N52+N57+N62+N67+N72+N77+N82+N87+N92+N97+N102+N107+N112+N117+N122+N127+N132+N137+N142+N147+N152+N157+N162+N167+N172+N177+N182+N187</f>
        <v>194280.38218999997</v>
      </c>
      <c r="O21" s="90">
        <f t="shared" si="22"/>
        <v>54000</v>
      </c>
      <c r="P21" s="90">
        <f t="shared" si="22"/>
        <v>54000</v>
      </c>
      <c r="Q21" s="90">
        <f t="shared" si="22"/>
        <v>49300</v>
      </c>
      <c r="R21" s="90">
        <f t="shared" si="22"/>
        <v>49300</v>
      </c>
      <c r="S21" s="90">
        <f t="shared" si="22"/>
        <v>49300</v>
      </c>
      <c r="T21" s="90">
        <f t="shared" si="2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>SUM(E22:T22)</f>
        <v>135589.22107999999</v>
      </c>
      <c r="E22" s="70">
        <f t="shared" ref="E22:K22" si="23">SUM(E23:E26)</f>
        <v>3000</v>
      </c>
      <c r="F22" s="70">
        <f t="shared" si="23"/>
        <v>3300</v>
      </c>
      <c r="G22" s="70">
        <f t="shared" si="23"/>
        <v>4491.1629999999996</v>
      </c>
      <c r="H22" s="70">
        <f t="shared" si="23"/>
        <v>4500</v>
      </c>
      <c r="I22" s="70">
        <f t="shared" si="23"/>
        <v>7093.7</v>
      </c>
      <c r="J22" s="70">
        <f t="shared" si="23"/>
        <v>7701.98</v>
      </c>
      <c r="K22" s="70">
        <f t="shared" si="23"/>
        <v>9379</v>
      </c>
      <c r="L22" s="70">
        <f>SUM(L23:L26)</f>
        <v>9747.6236599999993</v>
      </c>
      <c r="M22" s="70">
        <f>SUM(M23:M26)</f>
        <v>12575.754419999999</v>
      </c>
      <c r="N22" s="70">
        <f>SUM(N23:N26)</f>
        <v>12400</v>
      </c>
      <c r="O22" s="70">
        <f>SUM(O23:O26)</f>
        <v>12500</v>
      </c>
      <c r="P22" s="70">
        <f t="shared" ref="P22:T22" si="24">SUM(P23:P26)</f>
        <v>12500</v>
      </c>
      <c r="Q22" s="70">
        <f t="shared" si="24"/>
        <v>9100</v>
      </c>
      <c r="R22" s="70">
        <f t="shared" si="24"/>
        <v>9100</v>
      </c>
      <c r="S22" s="70">
        <f t="shared" si="24"/>
        <v>9100</v>
      </c>
      <c r="T22" s="70">
        <f t="shared" si="24"/>
        <v>9100</v>
      </c>
    </row>
    <row r="23" spans="1:20" s="55" customFormat="1" x14ac:dyDescent="0.25">
      <c r="A23" s="98"/>
      <c r="B23" s="107"/>
      <c r="C23" s="54" t="s">
        <v>10</v>
      </c>
      <c r="D23" s="71">
        <f>SUM(E23:T23)</f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ref="D24:D26" si="25">SUM(E24:T24)</f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25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25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>SUM(E27:T27)</f>
        <v>75088.815990000003</v>
      </c>
      <c r="E27" s="70">
        <f t="shared" ref="E27:J27" si="26">SUM(E28:E31)</f>
        <v>1000</v>
      </c>
      <c r="F27" s="70">
        <f t="shared" si="26"/>
        <v>2000</v>
      </c>
      <c r="G27" s="70">
        <f t="shared" si="26"/>
        <v>1000</v>
      </c>
      <c r="H27" s="70">
        <f t="shared" si="26"/>
        <v>1484.9590000000001</v>
      </c>
      <c r="I27" s="70">
        <f t="shared" si="26"/>
        <v>18243.894</v>
      </c>
      <c r="J27" s="70">
        <f t="shared" si="26"/>
        <v>20537.625</v>
      </c>
      <c r="K27" s="70">
        <f>SUM(K28:K31)</f>
        <v>7578.2330000000002</v>
      </c>
      <c r="L27" s="70">
        <f>SUM(L28:L31)</f>
        <v>2807.9238799999998</v>
      </c>
      <c r="M27" s="70">
        <f>SUM(M28:M31)</f>
        <v>2817.5999299999999</v>
      </c>
      <c r="N27" s="70">
        <f>SUM(N28:N31)</f>
        <v>4618.5811800000001</v>
      </c>
      <c r="O27" s="70">
        <f>SUM(O28:O31)</f>
        <v>1500</v>
      </c>
      <c r="P27" s="70">
        <f t="shared" ref="P27:T27" si="27">SUM(P28:P31)</f>
        <v>1500</v>
      </c>
      <c r="Q27" s="70">
        <f t="shared" si="27"/>
        <v>2500</v>
      </c>
      <c r="R27" s="70">
        <f t="shared" si="27"/>
        <v>2500</v>
      </c>
      <c r="S27" s="70">
        <f t="shared" si="27"/>
        <v>2500</v>
      </c>
      <c r="T27" s="70">
        <f t="shared" si="27"/>
        <v>2500</v>
      </c>
    </row>
    <row r="28" spans="1:20" s="55" customFormat="1" x14ac:dyDescent="0.25">
      <c r="A28" s="98"/>
      <c r="B28" s="107"/>
      <c r="C28" s="54" t="s">
        <v>10</v>
      </c>
      <c r="D28" s="71">
        <f>SUM(E28:T28)</f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28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28"/>
        <v>75088.815990000003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4618.5811800000001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28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28"/>
        <v>236075.77463999999</v>
      </c>
      <c r="E32" s="70">
        <f t="shared" ref="E32:O32" si="29">SUM(E33:E36)</f>
        <v>3514.81</v>
      </c>
      <c r="F32" s="70">
        <f t="shared" si="29"/>
        <v>3015.8209999999999</v>
      </c>
      <c r="G32" s="70">
        <f t="shared" si="29"/>
        <v>1552.154</v>
      </c>
      <c r="H32" s="70">
        <f t="shared" si="29"/>
        <v>3563.087</v>
      </c>
      <c r="I32" s="70">
        <f t="shared" si="29"/>
        <v>14056.297</v>
      </c>
      <c r="J32" s="70">
        <f t="shared" si="29"/>
        <v>44649.07</v>
      </c>
      <c r="K32" s="70">
        <f t="shared" si="29"/>
        <v>31197.547999999999</v>
      </c>
      <c r="L32" s="70">
        <f t="shared" si="29"/>
        <v>30582.972000000002</v>
      </c>
      <c r="M32" s="70">
        <f t="shared" si="29"/>
        <v>27782.713080000001</v>
      </c>
      <c r="N32" s="70">
        <f t="shared" si="29"/>
        <v>12161.30256</v>
      </c>
      <c r="O32" s="70">
        <f t="shared" si="29"/>
        <v>12000</v>
      </c>
      <c r="P32" s="70">
        <f t="shared" ref="P32:T32" si="30">SUM(P33:P36)</f>
        <v>12000</v>
      </c>
      <c r="Q32" s="70">
        <f t="shared" si="30"/>
        <v>10000</v>
      </c>
      <c r="R32" s="70">
        <f t="shared" si="30"/>
        <v>10000</v>
      </c>
      <c r="S32" s="70">
        <f t="shared" si="30"/>
        <v>10000</v>
      </c>
      <c r="T32" s="70">
        <f t="shared" si="30"/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28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28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28"/>
        <v>236075.77463999999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12161.30256</v>
      </c>
      <c r="O35" s="71">
        <f>'ПРИЛОЖ  2'!S14</f>
        <v>12000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28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28"/>
        <v>0</v>
      </c>
      <c r="E37" s="70">
        <f t="shared" ref="E37:J37" si="31">SUM(E38:E41)</f>
        <v>0</v>
      </c>
      <c r="F37" s="70">
        <f t="shared" si="31"/>
        <v>0</v>
      </c>
      <c r="G37" s="70">
        <f t="shared" si="31"/>
        <v>0</v>
      </c>
      <c r="H37" s="70">
        <f t="shared" si="31"/>
        <v>0</v>
      </c>
      <c r="I37" s="70">
        <f t="shared" si="31"/>
        <v>0</v>
      </c>
      <c r="J37" s="70">
        <f t="shared" si="31"/>
        <v>0</v>
      </c>
      <c r="K37" s="70">
        <f>SUM(K38:K41)</f>
        <v>0</v>
      </c>
      <c r="L37" s="70">
        <f>SUM(L38:L41)</f>
        <v>0</v>
      </c>
      <c r="M37" s="70">
        <f>SUM(M38:M41)</f>
        <v>0</v>
      </c>
      <c r="N37" s="70">
        <f>SUM(N38:N41)</f>
        <v>0</v>
      </c>
      <c r="O37" s="70">
        <f>SUM(O38:O41)</f>
        <v>0</v>
      </c>
      <c r="P37" s="70">
        <f t="shared" ref="P37:T37" si="32">SUM(P38:P41)</f>
        <v>0</v>
      </c>
      <c r="Q37" s="70">
        <f t="shared" si="32"/>
        <v>0</v>
      </c>
      <c r="R37" s="70">
        <f t="shared" si="32"/>
        <v>0</v>
      </c>
      <c r="S37" s="70">
        <f t="shared" si="32"/>
        <v>0</v>
      </c>
      <c r="T37" s="70">
        <f t="shared" si="32"/>
        <v>0</v>
      </c>
    </row>
    <row r="38" spans="1:20" x14ac:dyDescent="0.25">
      <c r="A38" s="102"/>
      <c r="B38" s="108"/>
      <c r="C38" s="14" t="s">
        <v>10</v>
      </c>
      <c r="D38" s="71">
        <f t="shared" si="28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28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28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28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28"/>
        <v>1025.6099999999999</v>
      </c>
      <c r="E42" s="74">
        <f t="shared" ref="E42:J42" si="33">SUM(E43:E46)</f>
        <v>0</v>
      </c>
      <c r="F42" s="74">
        <f t="shared" si="33"/>
        <v>0</v>
      </c>
      <c r="G42" s="74">
        <f t="shared" si="33"/>
        <v>1025.6099999999999</v>
      </c>
      <c r="H42" s="75">
        <f t="shared" si="33"/>
        <v>0</v>
      </c>
      <c r="I42" s="74">
        <f t="shared" si="33"/>
        <v>0</v>
      </c>
      <c r="J42" s="75">
        <f t="shared" si="33"/>
        <v>0</v>
      </c>
      <c r="K42" s="74">
        <f>SUM(K43:K46)</f>
        <v>0</v>
      </c>
      <c r="L42" s="75">
        <f>SUM(L43:L46)</f>
        <v>0</v>
      </c>
      <c r="M42" s="74">
        <f>SUM(M43:M46)</f>
        <v>0</v>
      </c>
      <c r="N42" s="74">
        <f>SUM(N43:N46)</f>
        <v>0</v>
      </c>
      <c r="O42" s="74">
        <f>SUM(O43:O46)</f>
        <v>0</v>
      </c>
      <c r="P42" s="74">
        <f t="shared" ref="P42:T42" si="34">SUM(P43:P46)</f>
        <v>0</v>
      </c>
      <c r="Q42" s="74">
        <f t="shared" si="34"/>
        <v>0</v>
      </c>
      <c r="R42" s="74">
        <f t="shared" si="34"/>
        <v>0</v>
      </c>
      <c r="S42" s="74">
        <f t="shared" si="34"/>
        <v>0</v>
      </c>
      <c r="T42" s="74">
        <f t="shared" si="34"/>
        <v>0</v>
      </c>
    </row>
    <row r="43" spans="1:20" x14ac:dyDescent="0.25">
      <c r="A43" s="102"/>
      <c r="B43" s="108"/>
      <c r="C43" s="14" t="s">
        <v>10</v>
      </c>
      <c r="D43" s="71">
        <f t="shared" si="28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28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28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28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28"/>
        <v>0</v>
      </c>
      <c r="E47" s="74">
        <f t="shared" ref="E47:J47" si="35">SUM(E48:E51)</f>
        <v>0</v>
      </c>
      <c r="F47" s="74">
        <f t="shared" si="35"/>
        <v>0</v>
      </c>
      <c r="G47" s="74">
        <f t="shared" si="35"/>
        <v>0</v>
      </c>
      <c r="H47" s="75">
        <f t="shared" si="35"/>
        <v>0</v>
      </c>
      <c r="I47" s="74">
        <f t="shared" si="35"/>
        <v>0</v>
      </c>
      <c r="J47" s="75">
        <f t="shared" si="35"/>
        <v>0</v>
      </c>
      <c r="K47" s="74">
        <f>SUM(K48:K51)</f>
        <v>0</v>
      </c>
      <c r="L47" s="75">
        <f>SUM(L48:L51)</f>
        <v>0</v>
      </c>
      <c r="M47" s="74">
        <f>SUM(M48:M51)</f>
        <v>0</v>
      </c>
      <c r="N47" s="74">
        <f>SUM(N48:N51)</f>
        <v>0</v>
      </c>
      <c r="O47" s="74">
        <f>SUM(O48:O51)</f>
        <v>0</v>
      </c>
      <c r="P47" s="74">
        <f t="shared" ref="P47:T47" si="36">SUM(P48:P51)</f>
        <v>0</v>
      </c>
      <c r="Q47" s="74">
        <f t="shared" si="36"/>
        <v>0</v>
      </c>
      <c r="R47" s="74">
        <f t="shared" si="36"/>
        <v>0</v>
      </c>
      <c r="S47" s="74">
        <f t="shared" si="36"/>
        <v>0</v>
      </c>
      <c r="T47" s="74">
        <f t="shared" si="36"/>
        <v>0</v>
      </c>
    </row>
    <row r="48" spans="1:20" x14ac:dyDescent="0.25">
      <c r="A48" s="102"/>
      <c r="B48" s="108"/>
      <c r="C48" s="14" t="s">
        <v>10</v>
      </c>
      <c r="D48" s="71">
        <f t="shared" si="28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28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28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28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28"/>
        <v>240</v>
      </c>
      <c r="E52" s="74">
        <f t="shared" ref="E52:J52" si="37">SUM(E53:E56)</f>
        <v>0</v>
      </c>
      <c r="F52" s="74">
        <f t="shared" si="37"/>
        <v>0</v>
      </c>
      <c r="G52" s="74">
        <f t="shared" si="37"/>
        <v>0</v>
      </c>
      <c r="H52" s="75">
        <f t="shared" si="37"/>
        <v>240</v>
      </c>
      <c r="I52" s="74">
        <f t="shared" si="37"/>
        <v>0</v>
      </c>
      <c r="J52" s="75">
        <f t="shared" si="37"/>
        <v>0</v>
      </c>
      <c r="K52" s="74">
        <f>SUM(K53:K56)</f>
        <v>0</v>
      </c>
      <c r="L52" s="75">
        <f>SUM(L53:L56)</f>
        <v>0</v>
      </c>
      <c r="M52" s="74">
        <f>SUM(M53:M56)</f>
        <v>0</v>
      </c>
      <c r="N52" s="74">
        <f>SUM(N53:N56)</f>
        <v>0</v>
      </c>
      <c r="O52" s="74">
        <f>SUM(O53:O56)</f>
        <v>0</v>
      </c>
      <c r="P52" s="74">
        <f t="shared" ref="P52:T52" si="38">SUM(P53:P56)</f>
        <v>0</v>
      </c>
      <c r="Q52" s="74">
        <f t="shared" si="38"/>
        <v>0</v>
      </c>
      <c r="R52" s="74">
        <f t="shared" si="38"/>
        <v>0</v>
      </c>
      <c r="S52" s="74">
        <f t="shared" si="38"/>
        <v>0</v>
      </c>
      <c r="T52" s="74">
        <f t="shared" si="38"/>
        <v>0</v>
      </c>
    </row>
    <row r="53" spans="1:20" x14ac:dyDescent="0.25">
      <c r="A53" s="102"/>
      <c r="B53" s="108"/>
      <c r="C53" s="14" t="s">
        <v>10</v>
      </c>
      <c r="D53" s="71">
        <f t="shared" si="28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28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28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28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28"/>
        <v>0</v>
      </c>
      <c r="E57" s="74">
        <f t="shared" ref="E57:J57" si="39">SUM(E58:E61)</f>
        <v>0</v>
      </c>
      <c r="F57" s="74">
        <f t="shared" si="39"/>
        <v>0</v>
      </c>
      <c r="G57" s="74">
        <f t="shared" si="39"/>
        <v>0</v>
      </c>
      <c r="H57" s="75">
        <f t="shared" si="39"/>
        <v>0</v>
      </c>
      <c r="I57" s="74">
        <f t="shared" si="39"/>
        <v>0</v>
      </c>
      <c r="J57" s="75">
        <f t="shared" si="39"/>
        <v>0</v>
      </c>
      <c r="K57" s="74">
        <f>SUM(K58:K61)</f>
        <v>0</v>
      </c>
      <c r="L57" s="75">
        <f>SUM(L58:L61)</f>
        <v>0</v>
      </c>
      <c r="M57" s="74">
        <f>SUM(M58:M61)</f>
        <v>0</v>
      </c>
      <c r="N57" s="74">
        <f>SUM(N58:N61)</f>
        <v>0</v>
      </c>
      <c r="O57" s="74">
        <f>SUM(O58:O61)</f>
        <v>0</v>
      </c>
      <c r="P57" s="74">
        <f t="shared" ref="P57:T57" si="40">SUM(P58:P61)</f>
        <v>0</v>
      </c>
      <c r="Q57" s="74">
        <f t="shared" si="40"/>
        <v>0</v>
      </c>
      <c r="R57" s="74">
        <f t="shared" si="40"/>
        <v>0</v>
      </c>
      <c r="S57" s="74">
        <f t="shared" si="40"/>
        <v>0</v>
      </c>
      <c r="T57" s="74">
        <f t="shared" si="40"/>
        <v>0</v>
      </c>
    </row>
    <row r="58" spans="1:20" x14ac:dyDescent="0.25">
      <c r="A58" s="102"/>
      <c r="B58" s="108"/>
      <c r="C58" s="14" t="s">
        <v>10</v>
      </c>
      <c r="D58" s="71">
        <f t="shared" si="28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28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28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28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28"/>
        <v>4931.94499</v>
      </c>
      <c r="E62" s="70">
        <f t="shared" ref="E62:J62" si="41">SUM(E63:E66)</f>
        <v>445.608</v>
      </c>
      <c r="F62" s="70">
        <f t="shared" si="41"/>
        <v>0</v>
      </c>
      <c r="G62" s="70">
        <f t="shared" si="41"/>
        <v>583.06600000000003</v>
      </c>
      <c r="H62" s="70">
        <f t="shared" si="41"/>
        <v>595.84900000000005</v>
      </c>
      <c r="I62" s="70">
        <f t="shared" si="41"/>
        <v>600.76300000000003</v>
      </c>
      <c r="J62" s="70">
        <f t="shared" si="41"/>
        <v>0</v>
      </c>
      <c r="K62" s="70">
        <f>SUM(K63:K66)</f>
        <v>599.64300000000003</v>
      </c>
      <c r="L62" s="70">
        <f>SUM(L63:L66)</f>
        <v>597.51499999999999</v>
      </c>
      <c r="M62" s="70">
        <f>SUM(M63:M66)</f>
        <v>599.50099</v>
      </c>
      <c r="N62" s="70">
        <f>SUM(N63:N66)</f>
        <v>910</v>
      </c>
      <c r="O62" s="70">
        <f>SUM(O63:O66)</f>
        <v>0</v>
      </c>
      <c r="P62" s="70">
        <f t="shared" ref="P62:T62" si="42">SUM(P63:P66)</f>
        <v>0</v>
      </c>
      <c r="Q62" s="70">
        <f t="shared" si="42"/>
        <v>0</v>
      </c>
      <c r="R62" s="70">
        <f t="shared" si="42"/>
        <v>0</v>
      </c>
      <c r="S62" s="70">
        <f t="shared" si="42"/>
        <v>0</v>
      </c>
      <c r="T62" s="70">
        <f t="shared" si="42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28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28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28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28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28"/>
        <v>418.96600000000001</v>
      </c>
      <c r="E67" s="74">
        <f t="shared" ref="E67:J67" si="43">SUM(E68:E71)</f>
        <v>418.96600000000001</v>
      </c>
      <c r="F67" s="74">
        <f t="shared" si="43"/>
        <v>0</v>
      </c>
      <c r="G67" s="74">
        <f t="shared" si="43"/>
        <v>0</v>
      </c>
      <c r="H67" s="74">
        <f t="shared" si="43"/>
        <v>0</v>
      </c>
      <c r="I67" s="74">
        <f t="shared" si="43"/>
        <v>0</v>
      </c>
      <c r="J67" s="74">
        <f t="shared" si="43"/>
        <v>0</v>
      </c>
      <c r="K67" s="74">
        <f>SUM(K68:K71)</f>
        <v>0</v>
      </c>
      <c r="L67" s="74">
        <f>SUM(L68:L71)</f>
        <v>0</v>
      </c>
      <c r="M67" s="74">
        <f>SUM(M68:M71)</f>
        <v>0</v>
      </c>
      <c r="N67" s="74">
        <f>SUM(N68:N71)</f>
        <v>0</v>
      </c>
      <c r="O67" s="74">
        <f>SUM(O68:O71)</f>
        <v>0</v>
      </c>
      <c r="P67" s="74">
        <f t="shared" ref="P67:T67" si="44">SUM(P68:P71)</f>
        <v>0</v>
      </c>
      <c r="Q67" s="74">
        <f t="shared" si="44"/>
        <v>0</v>
      </c>
      <c r="R67" s="74">
        <f t="shared" si="44"/>
        <v>0</v>
      </c>
      <c r="S67" s="74">
        <f t="shared" si="44"/>
        <v>0</v>
      </c>
      <c r="T67" s="74">
        <f t="shared" si="44"/>
        <v>0</v>
      </c>
    </row>
    <row r="68" spans="1:20" x14ac:dyDescent="0.25">
      <c r="A68" s="102"/>
      <c r="B68" s="108"/>
      <c r="C68" s="14" t="s">
        <v>10</v>
      </c>
      <c r="D68" s="71">
        <f t="shared" si="28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28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28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28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28"/>
        <v>3154.3389999999999</v>
      </c>
      <c r="E72" s="74">
        <f t="shared" ref="E72:J72" si="45">SUM(E73:E76)</f>
        <v>0</v>
      </c>
      <c r="F72" s="74">
        <f t="shared" si="45"/>
        <v>915.48099999999999</v>
      </c>
      <c r="G72" s="74">
        <f t="shared" si="45"/>
        <v>1162.819</v>
      </c>
      <c r="H72" s="74">
        <f t="shared" si="45"/>
        <v>1076.039</v>
      </c>
      <c r="I72" s="74">
        <f t="shared" si="45"/>
        <v>0</v>
      </c>
      <c r="J72" s="74">
        <f t="shared" si="45"/>
        <v>0</v>
      </c>
      <c r="K72" s="74">
        <f>SUM(K73:K76)</f>
        <v>0</v>
      </c>
      <c r="L72" s="74">
        <f>SUM(L73:L76)</f>
        <v>0</v>
      </c>
      <c r="M72" s="74">
        <f>SUM(M73:M76)</f>
        <v>0</v>
      </c>
      <c r="N72" s="74">
        <f>SUM(N73:N76)</f>
        <v>0</v>
      </c>
      <c r="O72" s="74">
        <f>SUM(O73:O76)</f>
        <v>0</v>
      </c>
      <c r="P72" s="74">
        <f t="shared" ref="P72:T72" si="46">SUM(P73:P76)</f>
        <v>0</v>
      </c>
      <c r="Q72" s="74">
        <f t="shared" si="46"/>
        <v>0</v>
      </c>
      <c r="R72" s="74">
        <f t="shared" si="46"/>
        <v>0</v>
      </c>
      <c r="S72" s="74">
        <f t="shared" si="46"/>
        <v>0</v>
      </c>
      <c r="T72" s="74">
        <f t="shared" si="46"/>
        <v>0</v>
      </c>
    </row>
    <row r="73" spans="1:20" x14ac:dyDescent="0.25">
      <c r="A73" s="102"/>
      <c r="B73" s="108"/>
      <c r="C73" s="14" t="s">
        <v>10</v>
      </c>
      <c r="D73" s="71">
        <f t="shared" si="28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28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28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28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28"/>
        <v>528.24800000000005</v>
      </c>
      <c r="E77" s="70">
        <f t="shared" ref="E77:J77" si="47">SUM(E78:E81)</f>
        <v>0</v>
      </c>
      <c r="F77" s="70">
        <f t="shared" si="47"/>
        <v>264.12400000000002</v>
      </c>
      <c r="G77" s="70">
        <f t="shared" si="47"/>
        <v>264.12400000000002</v>
      </c>
      <c r="H77" s="70">
        <f t="shared" si="47"/>
        <v>0</v>
      </c>
      <c r="I77" s="70">
        <f t="shared" si="47"/>
        <v>0</v>
      </c>
      <c r="J77" s="70">
        <f t="shared" si="47"/>
        <v>0</v>
      </c>
      <c r="K77" s="70">
        <f>SUM(K78:K81)</f>
        <v>0</v>
      </c>
      <c r="L77" s="70">
        <f>SUM(L78:L81)</f>
        <v>0</v>
      </c>
      <c r="M77" s="70">
        <f>SUM(M78:M81)</f>
        <v>0</v>
      </c>
      <c r="N77" s="70">
        <f>SUM(N78:N81)</f>
        <v>0</v>
      </c>
      <c r="O77" s="70">
        <f>SUM(O78:O81)</f>
        <v>0</v>
      </c>
      <c r="P77" s="70">
        <f t="shared" ref="P77:T77" si="48">SUM(P78:P81)</f>
        <v>0</v>
      </c>
      <c r="Q77" s="70">
        <f t="shared" si="48"/>
        <v>0</v>
      </c>
      <c r="R77" s="70">
        <f t="shared" si="48"/>
        <v>0</v>
      </c>
      <c r="S77" s="70">
        <f t="shared" si="48"/>
        <v>0</v>
      </c>
      <c r="T77" s="70">
        <f t="shared" si="48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28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28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28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28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28"/>
        <v>0</v>
      </c>
      <c r="E82" s="70">
        <f t="shared" ref="E82:J82" si="49">SUM(E83:E86)</f>
        <v>0</v>
      </c>
      <c r="F82" s="70">
        <f t="shared" si="49"/>
        <v>0</v>
      </c>
      <c r="G82" s="70">
        <f t="shared" si="49"/>
        <v>0</v>
      </c>
      <c r="H82" s="70">
        <f t="shared" si="49"/>
        <v>0</v>
      </c>
      <c r="I82" s="70">
        <f t="shared" si="49"/>
        <v>0</v>
      </c>
      <c r="J82" s="70">
        <f t="shared" si="49"/>
        <v>0</v>
      </c>
      <c r="K82" s="70">
        <f>SUM(K83:K86)</f>
        <v>0</v>
      </c>
      <c r="L82" s="70">
        <f>SUM(L83:L86)</f>
        <v>0</v>
      </c>
      <c r="M82" s="70">
        <f>SUM(M83:M86)</f>
        <v>0</v>
      </c>
      <c r="N82" s="70">
        <f>SUM(N83:N86)</f>
        <v>0</v>
      </c>
      <c r="O82" s="70">
        <f>SUM(O83:O86)</f>
        <v>0</v>
      </c>
      <c r="P82" s="70">
        <f t="shared" ref="P82:T82" si="50">SUM(P83:P86)</f>
        <v>0</v>
      </c>
      <c r="Q82" s="70">
        <f t="shared" si="50"/>
        <v>0</v>
      </c>
      <c r="R82" s="70">
        <f t="shared" si="50"/>
        <v>0</v>
      </c>
      <c r="S82" s="70">
        <f t="shared" si="50"/>
        <v>0</v>
      </c>
      <c r="T82" s="70">
        <f t="shared" si="50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28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28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28"/>
        <v>0</v>
      </c>
      <c r="E85" s="72">
        <f>'ПРИЛОЖ  2'!I60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28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28"/>
        <v>18034.512999999999</v>
      </c>
      <c r="E87" s="74">
        <f t="shared" ref="E87:J87" si="51">SUM(E88:E91)</f>
        <v>0</v>
      </c>
      <c r="F87" s="74">
        <f t="shared" si="51"/>
        <v>0</v>
      </c>
      <c r="G87" s="75">
        <f t="shared" si="51"/>
        <v>18034.512999999999</v>
      </c>
      <c r="H87" s="74">
        <f t="shared" si="51"/>
        <v>0</v>
      </c>
      <c r="I87" s="75">
        <f t="shared" si="51"/>
        <v>0</v>
      </c>
      <c r="J87" s="74">
        <f t="shared" si="51"/>
        <v>0</v>
      </c>
      <c r="K87" s="74">
        <f>SUM(K88:K91)</f>
        <v>0</v>
      </c>
      <c r="L87" s="74">
        <f>SUM(L88:L91)</f>
        <v>0</v>
      </c>
      <c r="M87" s="74">
        <f>SUM(M88:M91)</f>
        <v>0</v>
      </c>
      <c r="N87" s="74">
        <f>SUM(N88:N91)</f>
        <v>0</v>
      </c>
      <c r="O87" s="74">
        <f>SUM(O88:O91)</f>
        <v>0</v>
      </c>
      <c r="P87" s="74">
        <f t="shared" ref="P87:T87" si="52">SUM(P88:P91)</f>
        <v>0</v>
      </c>
      <c r="Q87" s="74">
        <f t="shared" si="52"/>
        <v>0</v>
      </c>
      <c r="R87" s="74">
        <f t="shared" si="52"/>
        <v>0</v>
      </c>
      <c r="S87" s="74">
        <f t="shared" si="52"/>
        <v>0</v>
      </c>
      <c r="T87" s="74">
        <f t="shared" si="52"/>
        <v>0</v>
      </c>
    </row>
    <row r="88" spans="1:20" x14ac:dyDescent="0.25">
      <c r="A88" s="102"/>
      <c r="B88" s="108"/>
      <c r="C88" s="14" t="s">
        <v>10</v>
      </c>
      <c r="D88" s="71">
        <f t="shared" si="28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28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28"/>
        <v>650</v>
      </c>
      <c r="E90" s="72">
        <f>'ПРИЛОЖ  2'!I76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28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28"/>
        <v>10251.775000000001</v>
      </c>
      <c r="E92" s="74">
        <f t="shared" ref="E92:J92" si="53">SUM(E93:E96)</f>
        <v>0</v>
      </c>
      <c r="F92" s="74">
        <f t="shared" si="53"/>
        <v>0</v>
      </c>
      <c r="G92" s="75">
        <f t="shared" si="53"/>
        <v>10251.775000000001</v>
      </c>
      <c r="H92" s="74">
        <f t="shared" si="53"/>
        <v>0</v>
      </c>
      <c r="I92" s="75">
        <f t="shared" si="53"/>
        <v>0</v>
      </c>
      <c r="J92" s="74">
        <f t="shared" si="53"/>
        <v>0</v>
      </c>
      <c r="K92" s="74">
        <f>SUM(K93:K96)</f>
        <v>0</v>
      </c>
      <c r="L92" s="74">
        <f>SUM(L93:L96)</f>
        <v>0</v>
      </c>
      <c r="M92" s="74">
        <f>SUM(M93:M96)</f>
        <v>0</v>
      </c>
      <c r="N92" s="74">
        <f>SUM(N93:N96)</f>
        <v>0</v>
      </c>
      <c r="O92" s="74">
        <f>SUM(O93:O96)</f>
        <v>0</v>
      </c>
      <c r="P92" s="74">
        <f t="shared" ref="P92:T92" si="54">SUM(P93:P96)</f>
        <v>0</v>
      </c>
      <c r="Q92" s="74">
        <f t="shared" si="54"/>
        <v>0</v>
      </c>
      <c r="R92" s="74">
        <f t="shared" si="54"/>
        <v>0</v>
      </c>
      <c r="S92" s="74">
        <f t="shared" si="54"/>
        <v>0</v>
      </c>
      <c r="T92" s="74">
        <f t="shared" si="54"/>
        <v>0</v>
      </c>
    </row>
    <row r="93" spans="1:20" x14ac:dyDescent="0.25">
      <c r="A93" s="102"/>
      <c r="B93" s="108"/>
      <c r="C93" s="14" t="s">
        <v>10</v>
      </c>
      <c r="D93" s="71">
        <f t="shared" ref="D93:D156" si="55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55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55"/>
        <v>235</v>
      </c>
      <c r="E95" s="72">
        <f>'ПРИЛОЖ  2'!I81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55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55"/>
        <v>1097.443</v>
      </c>
      <c r="E97" s="74">
        <f t="shared" ref="E97:O97" si="56">SUM(E98:E101)</f>
        <v>0</v>
      </c>
      <c r="F97" s="74">
        <f t="shared" si="56"/>
        <v>0</v>
      </c>
      <c r="G97" s="74">
        <f t="shared" si="56"/>
        <v>1097.443</v>
      </c>
      <c r="H97" s="74">
        <f t="shared" si="56"/>
        <v>0</v>
      </c>
      <c r="I97" s="74">
        <f t="shared" si="56"/>
        <v>0</v>
      </c>
      <c r="J97" s="74">
        <f t="shared" si="56"/>
        <v>0</v>
      </c>
      <c r="K97" s="74">
        <f t="shared" si="56"/>
        <v>0</v>
      </c>
      <c r="L97" s="74">
        <f t="shared" si="56"/>
        <v>0</v>
      </c>
      <c r="M97" s="74">
        <f t="shared" si="56"/>
        <v>0</v>
      </c>
      <c r="N97" s="74">
        <f t="shared" si="56"/>
        <v>0</v>
      </c>
      <c r="O97" s="74">
        <f t="shared" si="56"/>
        <v>0</v>
      </c>
      <c r="P97" s="74">
        <f t="shared" ref="P97:T97" si="57">SUM(P98:P101)</f>
        <v>0</v>
      </c>
      <c r="Q97" s="74">
        <f t="shared" si="57"/>
        <v>0</v>
      </c>
      <c r="R97" s="74">
        <f t="shared" si="57"/>
        <v>0</v>
      </c>
      <c r="S97" s="74">
        <f t="shared" si="57"/>
        <v>0</v>
      </c>
      <c r="T97" s="74">
        <f t="shared" si="57"/>
        <v>0</v>
      </c>
    </row>
    <row r="98" spans="1:20" x14ac:dyDescent="0.25">
      <c r="A98" s="102"/>
      <c r="B98" s="108"/>
      <c r="C98" s="14" t="s">
        <v>10</v>
      </c>
      <c r="D98" s="71">
        <f t="shared" si="55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55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55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55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55"/>
        <v>186952.89948000002</v>
      </c>
      <c r="E102" s="70">
        <f t="shared" ref="E102:O102" si="58">SUM(E103:E106)</f>
        <v>0</v>
      </c>
      <c r="F102" s="70">
        <f t="shared" si="58"/>
        <v>0</v>
      </c>
      <c r="G102" s="70">
        <f t="shared" si="58"/>
        <v>0</v>
      </c>
      <c r="H102" s="70">
        <f t="shared" si="58"/>
        <v>1000</v>
      </c>
      <c r="I102" s="70">
        <f t="shared" si="58"/>
        <v>20993.51</v>
      </c>
      <c r="J102" s="70">
        <f t="shared" si="58"/>
        <v>17590.060000000001</v>
      </c>
      <c r="K102" s="70">
        <f t="shared" si="58"/>
        <v>18000</v>
      </c>
      <c r="L102" s="70">
        <f t="shared" si="58"/>
        <v>18720</v>
      </c>
      <c r="M102" s="70">
        <f t="shared" si="58"/>
        <v>16649.32948</v>
      </c>
      <c r="N102" s="70">
        <f t="shared" si="58"/>
        <v>14000</v>
      </c>
      <c r="O102" s="70">
        <f t="shared" si="58"/>
        <v>14000</v>
      </c>
      <c r="P102" s="70">
        <f t="shared" ref="P102:T102" si="59">SUM(P103:P106)</f>
        <v>14000</v>
      </c>
      <c r="Q102" s="70">
        <f t="shared" si="59"/>
        <v>13000</v>
      </c>
      <c r="R102" s="70">
        <f t="shared" si="59"/>
        <v>13000</v>
      </c>
      <c r="S102" s="70">
        <f t="shared" si="59"/>
        <v>13000</v>
      </c>
      <c r="T102" s="70">
        <f t="shared" si="59"/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55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55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55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55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55"/>
        <v>0</v>
      </c>
      <c r="E107" s="70">
        <f t="shared" ref="E107:O107" si="60">SUM(E108:E111)</f>
        <v>0</v>
      </c>
      <c r="F107" s="70">
        <f t="shared" si="60"/>
        <v>0</v>
      </c>
      <c r="G107" s="70">
        <f t="shared" si="60"/>
        <v>0</v>
      </c>
      <c r="H107" s="70">
        <f t="shared" si="60"/>
        <v>0</v>
      </c>
      <c r="I107" s="70">
        <f t="shared" si="60"/>
        <v>0</v>
      </c>
      <c r="J107" s="70">
        <f t="shared" si="60"/>
        <v>0</v>
      </c>
      <c r="K107" s="70">
        <f t="shared" si="60"/>
        <v>0</v>
      </c>
      <c r="L107" s="70">
        <f t="shared" si="60"/>
        <v>0</v>
      </c>
      <c r="M107" s="70">
        <f t="shared" si="60"/>
        <v>0</v>
      </c>
      <c r="N107" s="70">
        <f t="shared" si="60"/>
        <v>0</v>
      </c>
      <c r="O107" s="70">
        <f t="shared" si="60"/>
        <v>0</v>
      </c>
      <c r="P107" s="70">
        <f t="shared" ref="P107:T107" si="61">SUM(P108:P111)</f>
        <v>0</v>
      </c>
      <c r="Q107" s="70">
        <f t="shared" si="61"/>
        <v>0</v>
      </c>
      <c r="R107" s="70">
        <f t="shared" si="61"/>
        <v>0</v>
      </c>
      <c r="S107" s="70">
        <f t="shared" si="61"/>
        <v>0</v>
      </c>
      <c r="T107" s="70">
        <f t="shared" si="61"/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55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55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55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55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55"/>
        <v>4819.8</v>
      </c>
      <c r="E112" s="74">
        <f t="shared" ref="E112:O112" si="62">SUM(E113:E116)</f>
        <v>0</v>
      </c>
      <c r="F112" s="74">
        <f t="shared" si="62"/>
        <v>0</v>
      </c>
      <c r="G112" s="74">
        <f t="shared" si="62"/>
        <v>0</v>
      </c>
      <c r="H112" s="74">
        <f t="shared" si="62"/>
        <v>2409.9</v>
      </c>
      <c r="I112" s="74">
        <f t="shared" si="62"/>
        <v>2409.9</v>
      </c>
      <c r="J112" s="74">
        <f t="shared" si="62"/>
        <v>0</v>
      </c>
      <c r="K112" s="74">
        <f t="shared" si="62"/>
        <v>0</v>
      </c>
      <c r="L112" s="74">
        <f t="shared" si="62"/>
        <v>0</v>
      </c>
      <c r="M112" s="74">
        <f t="shared" si="62"/>
        <v>0</v>
      </c>
      <c r="N112" s="74">
        <f t="shared" si="62"/>
        <v>0</v>
      </c>
      <c r="O112" s="74">
        <f t="shared" si="62"/>
        <v>0</v>
      </c>
      <c r="P112" s="74">
        <f t="shared" ref="P112:T112" si="63">SUM(P113:P116)</f>
        <v>0</v>
      </c>
      <c r="Q112" s="74">
        <f t="shared" si="63"/>
        <v>0</v>
      </c>
      <c r="R112" s="74">
        <f t="shared" si="63"/>
        <v>0</v>
      </c>
      <c r="S112" s="74">
        <f t="shared" si="63"/>
        <v>0</v>
      </c>
      <c r="T112" s="74">
        <f t="shared" si="63"/>
        <v>0</v>
      </c>
    </row>
    <row r="113" spans="1:20" x14ac:dyDescent="0.25">
      <c r="A113" s="102"/>
      <c r="B113" s="108"/>
      <c r="C113" s="14" t="s">
        <v>10</v>
      </c>
      <c r="D113" s="71">
        <f t="shared" si="55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55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55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55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55"/>
        <v>249.96</v>
      </c>
      <c r="E117" s="74">
        <f t="shared" ref="E117:O117" si="64">SUM(E118:E121)</f>
        <v>0</v>
      </c>
      <c r="F117" s="74">
        <f t="shared" si="64"/>
        <v>0</v>
      </c>
      <c r="G117" s="74">
        <f t="shared" si="64"/>
        <v>0</v>
      </c>
      <c r="H117" s="74">
        <f t="shared" si="64"/>
        <v>0</v>
      </c>
      <c r="I117" s="74">
        <f t="shared" si="64"/>
        <v>249.96</v>
      </c>
      <c r="J117" s="74">
        <f t="shared" si="64"/>
        <v>0</v>
      </c>
      <c r="K117" s="74">
        <f t="shared" si="64"/>
        <v>0</v>
      </c>
      <c r="L117" s="74">
        <f t="shared" si="64"/>
        <v>0</v>
      </c>
      <c r="M117" s="74">
        <f t="shared" si="64"/>
        <v>0</v>
      </c>
      <c r="N117" s="74">
        <f t="shared" si="64"/>
        <v>0</v>
      </c>
      <c r="O117" s="74">
        <f t="shared" si="64"/>
        <v>0</v>
      </c>
      <c r="P117" s="74">
        <f t="shared" ref="P117:T117" si="65">SUM(P118:P121)</f>
        <v>0</v>
      </c>
      <c r="Q117" s="74">
        <f t="shared" si="65"/>
        <v>0</v>
      </c>
      <c r="R117" s="74">
        <f t="shared" si="65"/>
        <v>0</v>
      </c>
      <c r="S117" s="74">
        <f t="shared" si="65"/>
        <v>0</v>
      </c>
      <c r="T117" s="74">
        <f t="shared" si="65"/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55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55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55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55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55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66">SUM(G123:G126)</f>
        <v>0</v>
      </c>
      <c r="H122" s="74">
        <f t="shared" si="66"/>
        <v>0</v>
      </c>
      <c r="I122" s="74">
        <f t="shared" si="66"/>
        <v>238.53800000000001</v>
      </c>
      <c r="J122" s="74">
        <f t="shared" si="66"/>
        <v>0</v>
      </c>
      <c r="K122" s="74">
        <f t="shared" si="66"/>
        <v>0</v>
      </c>
      <c r="L122" s="74">
        <f t="shared" si="66"/>
        <v>0</v>
      </c>
      <c r="M122" s="74">
        <f t="shared" si="66"/>
        <v>0</v>
      </c>
      <c r="N122" s="74">
        <f t="shared" si="66"/>
        <v>0</v>
      </c>
      <c r="O122" s="74">
        <f t="shared" si="66"/>
        <v>0</v>
      </c>
      <c r="P122" s="74">
        <f t="shared" ref="P122:T122" si="67">SUM(P123:P126)</f>
        <v>0</v>
      </c>
      <c r="Q122" s="74">
        <f t="shared" si="67"/>
        <v>0</v>
      </c>
      <c r="R122" s="74">
        <f t="shared" si="67"/>
        <v>0</v>
      </c>
      <c r="S122" s="74">
        <f t="shared" si="67"/>
        <v>0</v>
      </c>
      <c r="T122" s="74">
        <f t="shared" si="67"/>
        <v>0</v>
      </c>
    </row>
    <row r="123" spans="1:20" x14ac:dyDescent="0.25">
      <c r="A123" s="102"/>
      <c r="B123" s="108"/>
      <c r="C123" s="14" t="s">
        <v>10</v>
      </c>
      <c r="D123" s="71">
        <f t="shared" si="55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55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55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55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55"/>
        <v>0</v>
      </c>
      <c r="E127" s="74">
        <f>SUM(E128:E131)</f>
        <v>0</v>
      </c>
      <c r="F127" s="74">
        <f>SUM(F128:F131)</f>
        <v>0</v>
      </c>
      <c r="G127" s="74">
        <f t="shared" ref="G127:O127" si="68">SUM(G128:G131)</f>
        <v>0</v>
      </c>
      <c r="H127" s="74">
        <f t="shared" si="68"/>
        <v>0</v>
      </c>
      <c r="I127" s="74">
        <f t="shared" si="68"/>
        <v>0</v>
      </c>
      <c r="J127" s="74">
        <f t="shared" si="68"/>
        <v>0</v>
      </c>
      <c r="K127" s="74">
        <f t="shared" si="68"/>
        <v>0</v>
      </c>
      <c r="L127" s="74">
        <f t="shared" si="68"/>
        <v>0</v>
      </c>
      <c r="M127" s="74">
        <f t="shared" si="68"/>
        <v>0</v>
      </c>
      <c r="N127" s="74">
        <f t="shared" si="68"/>
        <v>0</v>
      </c>
      <c r="O127" s="74">
        <f t="shared" si="68"/>
        <v>0</v>
      </c>
      <c r="P127" s="74">
        <f t="shared" ref="P127:T127" si="69">SUM(P128:P131)</f>
        <v>0</v>
      </c>
      <c r="Q127" s="74">
        <f t="shared" si="69"/>
        <v>0</v>
      </c>
      <c r="R127" s="74">
        <f t="shared" si="69"/>
        <v>0</v>
      </c>
      <c r="S127" s="74">
        <f t="shared" si="69"/>
        <v>0</v>
      </c>
      <c r="T127" s="74">
        <f t="shared" si="69"/>
        <v>0</v>
      </c>
    </row>
    <row r="128" spans="1:20" x14ac:dyDescent="0.25">
      <c r="A128" s="102"/>
      <c r="B128" s="108"/>
      <c r="C128" s="14" t="s">
        <v>10</v>
      </c>
      <c r="D128" s="71">
        <f t="shared" si="55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55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55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55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55"/>
        <v>0</v>
      </c>
      <c r="E132" s="74">
        <f>SUM(E133:E136)</f>
        <v>0</v>
      </c>
      <c r="F132" s="74">
        <f>SUM(F133:F136)</f>
        <v>0</v>
      </c>
      <c r="G132" s="74">
        <f t="shared" ref="G132:O132" si="70">SUM(G133:G136)</f>
        <v>0</v>
      </c>
      <c r="H132" s="74">
        <f t="shared" si="70"/>
        <v>0</v>
      </c>
      <c r="I132" s="74">
        <f t="shared" si="70"/>
        <v>0</v>
      </c>
      <c r="J132" s="74">
        <f t="shared" si="70"/>
        <v>0</v>
      </c>
      <c r="K132" s="74">
        <f t="shared" si="70"/>
        <v>0</v>
      </c>
      <c r="L132" s="74">
        <f t="shared" si="70"/>
        <v>0</v>
      </c>
      <c r="M132" s="74">
        <f t="shared" si="70"/>
        <v>0</v>
      </c>
      <c r="N132" s="74">
        <f t="shared" si="70"/>
        <v>0</v>
      </c>
      <c r="O132" s="74">
        <f t="shared" si="70"/>
        <v>0</v>
      </c>
      <c r="P132" s="74">
        <f t="shared" ref="P132:T132" si="71">SUM(P133:P136)</f>
        <v>0</v>
      </c>
      <c r="Q132" s="74">
        <f t="shared" si="71"/>
        <v>0</v>
      </c>
      <c r="R132" s="74">
        <f t="shared" si="71"/>
        <v>0</v>
      </c>
      <c r="S132" s="74">
        <f t="shared" si="71"/>
        <v>0</v>
      </c>
      <c r="T132" s="74">
        <f t="shared" si="71"/>
        <v>0</v>
      </c>
    </row>
    <row r="133" spans="1:20" x14ac:dyDescent="0.25">
      <c r="A133" s="123"/>
      <c r="B133" s="108"/>
      <c r="C133" s="14" t="s">
        <v>10</v>
      </c>
      <c r="D133" s="71">
        <f t="shared" si="55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55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55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55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55"/>
        <v>175</v>
      </c>
      <c r="E137" s="74">
        <f>SUM(E138:E141)</f>
        <v>0</v>
      </c>
      <c r="F137" s="74">
        <f>SUM(F138:F141)</f>
        <v>0</v>
      </c>
      <c r="G137" s="74">
        <f t="shared" ref="G137:O137" si="72">SUM(G138:G141)</f>
        <v>0</v>
      </c>
      <c r="H137" s="74">
        <f t="shared" si="72"/>
        <v>0</v>
      </c>
      <c r="I137" s="74">
        <f t="shared" si="72"/>
        <v>175</v>
      </c>
      <c r="J137" s="74">
        <f t="shared" si="72"/>
        <v>0</v>
      </c>
      <c r="K137" s="74">
        <f t="shared" si="72"/>
        <v>0</v>
      </c>
      <c r="L137" s="74">
        <f t="shared" si="72"/>
        <v>0</v>
      </c>
      <c r="M137" s="74">
        <f t="shared" si="72"/>
        <v>0</v>
      </c>
      <c r="N137" s="74">
        <f t="shared" si="72"/>
        <v>0</v>
      </c>
      <c r="O137" s="74">
        <f t="shared" si="72"/>
        <v>0</v>
      </c>
      <c r="P137" s="74">
        <f t="shared" ref="P137:T137" si="73">SUM(P138:P141)</f>
        <v>0</v>
      </c>
      <c r="Q137" s="74">
        <f t="shared" si="73"/>
        <v>0</v>
      </c>
      <c r="R137" s="74">
        <f t="shared" si="73"/>
        <v>0</v>
      </c>
      <c r="S137" s="74">
        <f t="shared" si="73"/>
        <v>0</v>
      </c>
      <c r="T137" s="74">
        <f t="shared" si="73"/>
        <v>0</v>
      </c>
    </row>
    <row r="138" spans="1:20" x14ac:dyDescent="0.25">
      <c r="A138" s="102"/>
      <c r="B138" s="108"/>
      <c r="C138" s="14" t="s">
        <v>10</v>
      </c>
      <c r="D138" s="71">
        <f t="shared" si="55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55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55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55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55"/>
        <v>7146.35</v>
      </c>
      <c r="E142" s="74">
        <f>SUM(E143:E146)</f>
        <v>0</v>
      </c>
      <c r="F142" s="74">
        <f>SUM(F143:F146)</f>
        <v>0</v>
      </c>
      <c r="G142" s="74">
        <f t="shared" ref="G142:O142" si="74">SUM(G143:G146)</f>
        <v>0</v>
      </c>
      <c r="H142" s="74">
        <f t="shared" si="74"/>
        <v>0</v>
      </c>
      <c r="I142" s="74">
        <f t="shared" si="74"/>
        <v>7146.35</v>
      </c>
      <c r="J142" s="74">
        <f t="shared" si="74"/>
        <v>0</v>
      </c>
      <c r="K142" s="74">
        <f t="shared" si="74"/>
        <v>0</v>
      </c>
      <c r="L142" s="74">
        <f t="shared" si="74"/>
        <v>0</v>
      </c>
      <c r="M142" s="74">
        <f t="shared" si="74"/>
        <v>0</v>
      </c>
      <c r="N142" s="74">
        <f t="shared" si="74"/>
        <v>0</v>
      </c>
      <c r="O142" s="74">
        <f t="shared" si="74"/>
        <v>0</v>
      </c>
      <c r="P142" s="74">
        <f t="shared" ref="P142:T142" si="75">SUM(P143:P146)</f>
        <v>0</v>
      </c>
      <c r="Q142" s="74">
        <f t="shared" si="75"/>
        <v>0</v>
      </c>
      <c r="R142" s="74">
        <f t="shared" si="75"/>
        <v>0</v>
      </c>
      <c r="S142" s="74">
        <f t="shared" si="75"/>
        <v>0</v>
      </c>
      <c r="T142" s="74">
        <f t="shared" si="75"/>
        <v>0</v>
      </c>
    </row>
    <row r="143" spans="1:20" x14ac:dyDescent="0.25">
      <c r="A143" s="123"/>
      <c r="B143" s="108"/>
      <c r="C143" s="14" t="s">
        <v>10</v>
      </c>
      <c r="D143" s="71">
        <f t="shared" si="55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55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55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55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55"/>
        <v>3736.8</v>
      </c>
      <c r="E147" s="74">
        <f>SUM(E148:E151)</f>
        <v>0</v>
      </c>
      <c r="F147" s="74">
        <f>SUM(F148:F151)</f>
        <v>0</v>
      </c>
      <c r="G147" s="74">
        <f t="shared" ref="G147:O147" si="76">SUM(G148:G151)</f>
        <v>0</v>
      </c>
      <c r="H147" s="74">
        <f t="shared" si="76"/>
        <v>0</v>
      </c>
      <c r="I147" s="74">
        <f t="shared" si="76"/>
        <v>3736.8</v>
      </c>
      <c r="J147" s="74">
        <f t="shared" si="76"/>
        <v>0</v>
      </c>
      <c r="K147" s="74">
        <f t="shared" si="76"/>
        <v>0</v>
      </c>
      <c r="L147" s="74">
        <f t="shared" si="76"/>
        <v>0</v>
      </c>
      <c r="M147" s="74">
        <f t="shared" si="76"/>
        <v>0</v>
      </c>
      <c r="N147" s="74">
        <f t="shared" si="76"/>
        <v>0</v>
      </c>
      <c r="O147" s="74">
        <f t="shared" si="76"/>
        <v>0</v>
      </c>
      <c r="P147" s="74">
        <f t="shared" ref="P147:T147" si="77">SUM(P148:P151)</f>
        <v>0</v>
      </c>
      <c r="Q147" s="74">
        <f t="shared" si="77"/>
        <v>0</v>
      </c>
      <c r="R147" s="74">
        <f t="shared" si="77"/>
        <v>0</v>
      </c>
      <c r="S147" s="74">
        <f t="shared" si="77"/>
        <v>0</v>
      </c>
      <c r="T147" s="74">
        <f t="shared" si="77"/>
        <v>0</v>
      </c>
    </row>
    <row r="148" spans="1:20" x14ac:dyDescent="0.25">
      <c r="A148" s="102"/>
      <c r="B148" s="108"/>
      <c r="C148" s="14" t="s">
        <v>10</v>
      </c>
      <c r="D148" s="71">
        <f t="shared" si="55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55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55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55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55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78">SUM(G153:G156)</f>
        <v>0</v>
      </c>
      <c r="H152" s="74">
        <f t="shared" si="78"/>
        <v>0</v>
      </c>
      <c r="I152" s="74">
        <f t="shared" si="78"/>
        <v>5555.9449999999997</v>
      </c>
      <c r="J152" s="74">
        <f t="shared" si="78"/>
        <v>1199.8779999999999</v>
      </c>
      <c r="K152" s="74">
        <f t="shared" si="78"/>
        <v>0</v>
      </c>
      <c r="L152" s="74">
        <f t="shared" si="78"/>
        <v>0</v>
      </c>
      <c r="M152" s="74">
        <f t="shared" si="78"/>
        <v>0</v>
      </c>
      <c r="N152" s="74">
        <f t="shared" si="78"/>
        <v>0</v>
      </c>
      <c r="O152" s="74">
        <f t="shared" si="78"/>
        <v>0</v>
      </c>
      <c r="P152" s="74">
        <f t="shared" ref="P152:T152" si="79">SUM(P153:P156)</f>
        <v>0</v>
      </c>
      <c r="Q152" s="74">
        <f t="shared" si="79"/>
        <v>0</v>
      </c>
      <c r="R152" s="74">
        <f t="shared" si="79"/>
        <v>0</v>
      </c>
      <c r="S152" s="74">
        <f t="shared" si="79"/>
        <v>0</v>
      </c>
      <c r="T152" s="74">
        <f t="shared" si="79"/>
        <v>0</v>
      </c>
    </row>
    <row r="153" spans="1:20" x14ac:dyDescent="0.25">
      <c r="A153" s="102"/>
      <c r="B153" s="108"/>
      <c r="C153" s="14" t="s">
        <v>10</v>
      </c>
      <c r="D153" s="71">
        <f t="shared" si="55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55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55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55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 t="shared" ref="D157:D158" si="80">SUM(E157:T157)</f>
        <v>333820.48930999998</v>
      </c>
      <c r="E157" s="70">
        <f t="shared" ref="E157:O157" si="81">SUM(E158:E161)</f>
        <v>0</v>
      </c>
      <c r="F157" s="70">
        <f t="shared" si="81"/>
        <v>0</v>
      </c>
      <c r="G157" s="70">
        <f t="shared" si="81"/>
        <v>0</v>
      </c>
      <c r="H157" s="70">
        <f t="shared" si="81"/>
        <v>0</v>
      </c>
      <c r="I157" s="70">
        <f t="shared" si="81"/>
        <v>0</v>
      </c>
      <c r="J157" s="70">
        <f t="shared" si="81"/>
        <v>0</v>
      </c>
      <c r="K157" s="70">
        <f t="shared" si="81"/>
        <v>99767.948000000004</v>
      </c>
      <c r="L157" s="70">
        <f t="shared" si="81"/>
        <v>0</v>
      </c>
      <c r="M157" s="70">
        <f t="shared" si="81"/>
        <v>106662.07137999999</v>
      </c>
      <c r="N157" s="70">
        <f t="shared" si="81"/>
        <v>127390.46992999999</v>
      </c>
      <c r="O157" s="70">
        <f t="shared" si="81"/>
        <v>0</v>
      </c>
      <c r="P157" s="70">
        <f t="shared" ref="P157:T157" si="82">SUM(P158:P161)</f>
        <v>0</v>
      </c>
      <c r="Q157" s="70">
        <f t="shared" si="82"/>
        <v>0</v>
      </c>
      <c r="R157" s="70">
        <f t="shared" si="82"/>
        <v>0</v>
      </c>
      <c r="S157" s="70">
        <f t="shared" si="82"/>
        <v>0</v>
      </c>
      <c r="T157" s="70">
        <f t="shared" si="82"/>
        <v>0</v>
      </c>
    </row>
    <row r="158" spans="1:20" s="55" customFormat="1" x14ac:dyDescent="0.25">
      <c r="A158" s="98"/>
      <c r="B158" s="100"/>
      <c r="C158" s="54" t="s">
        <v>10</v>
      </c>
      <c r="D158" s="71">
        <f t="shared" si="80"/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83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83"/>
        <v>17888.820729999999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7567.2699300000004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83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83"/>
        <v>1048.29</v>
      </c>
      <c r="E162" s="70">
        <f t="shared" ref="E162:O162" si="84">SUM(E163:E166)</f>
        <v>0</v>
      </c>
      <c r="F162" s="70">
        <f t="shared" si="84"/>
        <v>0</v>
      </c>
      <c r="G162" s="70">
        <f t="shared" si="84"/>
        <v>0</v>
      </c>
      <c r="H162" s="70">
        <f t="shared" si="84"/>
        <v>0</v>
      </c>
      <c r="I162" s="70">
        <f t="shared" si="84"/>
        <v>0</v>
      </c>
      <c r="J162" s="70">
        <f t="shared" si="84"/>
        <v>0</v>
      </c>
      <c r="K162" s="70">
        <f t="shared" si="84"/>
        <v>1048.29</v>
      </c>
      <c r="L162" s="70">
        <f t="shared" si="84"/>
        <v>0</v>
      </c>
      <c r="M162" s="70">
        <f t="shared" si="84"/>
        <v>0</v>
      </c>
      <c r="N162" s="70">
        <f t="shared" si="84"/>
        <v>0</v>
      </c>
      <c r="O162" s="70">
        <f t="shared" si="84"/>
        <v>0</v>
      </c>
      <c r="P162" s="70">
        <f t="shared" ref="P162:T162" si="85">SUM(P163:P166)</f>
        <v>0</v>
      </c>
      <c r="Q162" s="70">
        <f t="shared" si="85"/>
        <v>0</v>
      </c>
      <c r="R162" s="70">
        <f t="shared" si="85"/>
        <v>0</v>
      </c>
      <c r="S162" s="70">
        <f t="shared" si="85"/>
        <v>0</v>
      </c>
      <c r="T162" s="70">
        <f t="shared" si="85"/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83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83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83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83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83"/>
        <v>0</v>
      </c>
      <c r="E167" s="70">
        <f t="shared" ref="E167:O167" si="86">SUM(E168:E171)</f>
        <v>0</v>
      </c>
      <c r="F167" s="70">
        <f t="shared" si="86"/>
        <v>0</v>
      </c>
      <c r="G167" s="70">
        <f t="shared" si="86"/>
        <v>0</v>
      </c>
      <c r="H167" s="70">
        <f t="shared" si="86"/>
        <v>0</v>
      </c>
      <c r="I167" s="70">
        <f t="shared" si="86"/>
        <v>0</v>
      </c>
      <c r="J167" s="70">
        <f t="shared" si="86"/>
        <v>0</v>
      </c>
      <c r="K167" s="70">
        <f t="shared" si="86"/>
        <v>0</v>
      </c>
      <c r="L167" s="70">
        <f t="shared" si="86"/>
        <v>0</v>
      </c>
      <c r="M167" s="70">
        <f t="shared" si="86"/>
        <v>0</v>
      </c>
      <c r="N167" s="70">
        <f t="shared" si="86"/>
        <v>0</v>
      </c>
      <c r="O167" s="70">
        <f t="shared" si="86"/>
        <v>0</v>
      </c>
      <c r="P167" s="70">
        <f t="shared" ref="P167:T167" si="87">SUM(P168:P171)</f>
        <v>0</v>
      </c>
      <c r="Q167" s="70">
        <f t="shared" si="87"/>
        <v>0</v>
      </c>
      <c r="R167" s="70">
        <f t="shared" si="87"/>
        <v>0</v>
      </c>
      <c r="S167" s="70">
        <f t="shared" si="87"/>
        <v>0</v>
      </c>
      <c r="T167" s="70">
        <f t="shared" si="87"/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83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83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83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83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83"/>
        <v>103128.46746</v>
      </c>
      <c r="E172" s="70">
        <f t="shared" ref="E172:O172" si="88">SUM(E173:E176)</f>
        <v>0</v>
      </c>
      <c r="F172" s="70">
        <f t="shared" si="88"/>
        <v>0</v>
      </c>
      <c r="G172" s="70">
        <f t="shared" si="88"/>
        <v>0</v>
      </c>
      <c r="H172" s="70">
        <f t="shared" si="88"/>
        <v>0</v>
      </c>
      <c r="I172" s="70">
        <f t="shared" si="88"/>
        <v>0</v>
      </c>
      <c r="J172" s="70">
        <f t="shared" si="88"/>
        <v>0</v>
      </c>
      <c r="K172" s="70">
        <f t="shared" si="88"/>
        <v>0</v>
      </c>
      <c r="L172" s="70">
        <f t="shared" si="88"/>
        <v>1060</v>
      </c>
      <c r="M172" s="70">
        <f t="shared" si="88"/>
        <v>17268.46746</v>
      </c>
      <c r="N172" s="70">
        <f t="shared" si="88"/>
        <v>14000</v>
      </c>
      <c r="O172" s="70">
        <f t="shared" si="88"/>
        <v>6000</v>
      </c>
      <c r="P172" s="70">
        <f t="shared" ref="P172:T172" si="89">SUM(P173:P176)</f>
        <v>6000</v>
      </c>
      <c r="Q172" s="70">
        <f t="shared" si="89"/>
        <v>14700</v>
      </c>
      <c r="R172" s="70">
        <f t="shared" si="89"/>
        <v>14700</v>
      </c>
      <c r="S172" s="70">
        <f t="shared" si="89"/>
        <v>14700</v>
      </c>
      <c r="T172" s="70">
        <f t="shared" si="89"/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83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83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83"/>
        <v>103128.46746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14000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83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83"/>
        <v>0</v>
      </c>
      <c r="E177" s="70">
        <f t="shared" ref="E177:O177" si="90">SUM(E178:E181)</f>
        <v>0</v>
      </c>
      <c r="F177" s="70">
        <f t="shared" si="90"/>
        <v>0</v>
      </c>
      <c r="G177" s="70">
        <f t="shared" si="90"/>
        <v>0</v>
      </c>
      <c r="H177" s="70">
        <f t="shared" si="90"/>
        <v>0</v>
      </c>
      <c r="I177" s="70">
        <f t="shared" si="90"/>
        <v>0</v>
      </c>
      <c r="J177" s="70">
        <f t="shared" si="90"/>
        <v>0</v>
      </c>
      <c r="K177" s="70">
        <f t="shared" si="90"/>
        <v>0</v>
      </c>
      <c r="L177" s="70">
        <f t="shared" si="90"/>
        <v>0</v>
      </c>
      <c r="M177" s="70">
        <f t="shared" si="90"/>
        <v>0</v>
      </c>
      <c r="N177" s="70">
        <f t="shared" si="90"/>
        <v>0</v>
      </c>
      <c r="O177" s="70">
        <f t="shared" si="90"/>
        <v>0</v>
      </c>
      <c r="P177" s="70">
        <f t="shared" ref="P177:T177" si="91">SUM(P178:P181)</f>
        <v>0</v>
      </c>
      <c r="Q177" s="70">
        <f t="shared" si="91"/>
        <v>0</v>
      </c>
      <c r="R177" s="70">
        <f t="shared" si="91"/>
        <v>0</v>
      </c>
      <c r="S177" s="70">
        <f t="shared" si="91"/>
        <v>0</v>
      </c>
      <c r="T177" s="70">
        <f t="shared" si="91"/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83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83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83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83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86" si="92">SUM(E182:T182)</f>
        <v>800.02851999999996</v>
      </c>
      <c r="E182" s="70">
        <f t="shared" ref="E182:T182" si="93">SUM(E183:E186)</f>
        <v>0</v>
      </c>
      <c r="F182" s="70">
        <f t="shared" si="93"/>
        <v>0</v>
      </c>
      <c r="G182" s="70">
        <f t="shared" si="93"/>
        <v>0</v>
      </c>
      <c r="H182" s="70">
        <f t="shared" si="93"/>
        <v>0</v>
      </c>
      <c r="I182" s="70">
        <f t="shared" si="93"/>
        <v>0</v>
      </c>
      <c r="J182" s="70">
        <f t="shared" si="93"/>
        <v>0</v>
      </c>
      <c r="K182" s="70">
        <f t="shared" si="93"/>
        <v>0</v>
      </c>
      <c r="L182" s="70">
        <f t="shared" si="93"/>
        <v>0</v>
      </c>
      <c r="M182" s="70">
        <f t="shared" si="93"/>
        <v>0</v>
      </c>
      <c r="N182" s="70">
        <f t="shared" si="93"/>
        <v>800.02851999999996</v>
      </c>
      <c r="O182" s="70">
        <f t="shared" si="93"/>
        <v>0</v>
      </c>
      <c r="P182" s="70">
        <f t="shared" si="93"/>
        <v>0</v>
      </c>
      <c r="Q182" s="70">
        <f t="shared" si="93"/>
        <v>0</v>
      </c>
      <c r="R182" s="70">
        <f t="shared" si="93"/>
        <v>0</v>
      </c>
      <c r="S182" s="70">
        <f t="shared" si="93"/>
        <v>0</v>
      </c>
      <c r="T182" s="70">
        <f t="shared" si="9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9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9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92"/>
        <v>800.02851999999996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2'!P52</f>
        <v>0</v>
      </c>
      <c r="M185" s="71">
        <f>'ПРИЛОЖ  2'!Q45</f>
        <v>0</v>
      </c>
      <c r="N185" s="71">
        <f>'ПРИЛОЖ  2'!R45</f>
        <v>800.02851999999996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9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s="55" customFormat="1" x14ac:dyDescent="0.25">
      <c r="A187" s="103" t="s">
        <v>255</v>
      </c>
      <c r="B187" s="104" t="s">
        <v>256</v>
      </c>
      <c r="C187" s="56" t="s">
        <v>3</v>
      </c>
      <c r="D187" s="70">
        <f t="shared" ref="D187:D191" si="94">SUM(E187:T187)</f>
        <v>24000</v>
      </c>
      <c r="E187" s="70">
        <f t="shared" ref="E187:T187" si="95">SUM(E188:E191)</f>
        <v>0</v>
      </c>
      <c r="F187" s="70">
        <f t="shared" si="95"/>
        <v>0</v>
      </c>
      <c r="G187" s="70">
        <f t="shared" si="95"/>
        <v>0</v>
      </c>
      <c r="H187" s="70">
        <f t="shared" si="95"/>
        <v>0</v>
      </c>
      <c r="I187" s="70">
        <f t="shared" si="95"/>
        <v>0</v>
      </c>
      <c r="J187" s="70">
        <f t="shared" si="95"/>
        <v>0</v>
      </c>
      <c r="K187" s="70">
        <f t="shared" si="95"/>
        <v>0</v>
      </c>
      <c r="L187" s="70">
        <f t="shared" si="95"/>
        <v>0</v>
      </c>
      <c r="M187" s="70">
        <f t="shared" si="95"/>
        <v>0</v>
      </c>
      <c r="N187" s="70">
        <f t="shared" si="95"/>
        <v>8000</v>
      </c>
      <c r="O187" s="70">
        <f t="shared" si="95"/>
        <v>8000</v>
      </c>
      <c r="P187" s="70">
        <f t="shared" si="95"/>
        <v>8000</v>
      </c>
      <c r="Q187" s="70">
        <f t="shared" si="95"/>
        <v>0</v>
      </c>
      <c r="R187" s="70">
        <f t="shared" si="95"/>
        <v>0</v>
      </c>
      <c r="S187" s="70">
        <f t="shared" si="95"/>
        <v>0</v>
      </c>
      <c r="T187" s="70">
        <f t="shared" si="95"/>
        <v>0</v>
      </c>
    </row>
    <row r="188" spans="1:20" s="55" customFormat="1" x14ac:dyDescent="0.25">
      <c r="A188" s="103"/>
      <c r="B188" s="105"/>
      <c r="C188" s="57" t="s">
        <v>10</v>
      </c>
      <c r="D188" s="71">
        <f t="shared" si="94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  <c r="S188" s="71">
        <v>0</v>
      </c>
      <c r="T188" s="71">
        <v>0</v>
      </c>
    </row>
    <row r="189" spans="1:20" s="55" customFormat="1" x14ac:dyDescent="0.25">
      <c r="A189" s="103"/>
      <c r="B189" s="105"/>
      <c r="C189" s="57" t="s">
        <v>11</v>
      </c>
      <c r="D189" s="71">
        <f t="shared" si="94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  <c r="S189" s="71">
        <v>0</v>
      </c>
      <c r="T189" s="71">
        <v>0</v>
      </c>
    </row>
    <row r="190" spans="1:20" s="55" customFormat="1" x14ac:dyDescent="0.25">
      <c r="A190" s="103"/>
      <c r="B190" s="105"/>
      <c r="C190" s="57" t="s">
        <v>12</v>
      </c>
      <c r="D190" s="71">
        <f t="shared" si="94"/>
        <v>24000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v>0</v>
      </c>
      <c r="M190" s="72">
        <f>'ПРИЛОЖ  2'!Q46</f>
        <v>0</v>
      </c>
      <c r="N190" s="72">
        <f>'ПРИЛОЖ  2'!R46</f>
        <v>8000</v>
      </c>
      <c r="O190" s="72">
        <f>'ПРИЛОЖ  2'!S46</f>
        <v>8000</v>
      </c>
      <c r="P190" s="72">
        <f>'ПРИЛОЖ  2'!T46</f>
        <v>8000</v>
      </c>
      <c r="Q190" s="72">
        <f>'ПРИЛОЖ  2'!U46</f>
        <v>0</v>
      </c>
      <c r="R190" s="72">
        <f>'ПРИЛОЖ  2'!V46</f>
        <v>0</v>
      </c>
      <c r="S190" s="72">
        <f>'ПРИЛОЖ  2'!W46</f>
        <v>0</v>
      </c>
      <c r="T190" s="72">
        <f>'ПРИЛОЖ  2'!X46</f>
        <v>0</v>
      </c>
    </row>
    <row r="191" spans="1:20" s="55" customFormat="1" x14ac:dyDescent="0.25">
      <c r="A191" s="103"/>
      <c r="B191" s="106"/>
      <c r="C191" s="57" t="s">
        <v>13</v>
      </c>
      <c r="D191" s="71">
        <f t="shared" si="94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  <c r="S191" s="71">
        <v>0</v>
      </c>
      <c r="T191" s="71">
        <v>0</v>
      </c>
    </row>
    <row r="192" spans="1:20" x14ac:dyDescent="0.25">
      <c r="A192" s="111">
        <v>2</v>
      </c>
      <c r="B192" s="109" t="s">
        <v>26</v>
      </c>
      <c r="C192" s="89" t="s">
        <v>3</v>
      </c>
      <c r="D192" s="90">
        <f>SUM(E192:T192)</f>
        <v>470842.47813000006</v>
      </c>
      <c r="E192" s="90">
        <f t="shared" ref="E192:J192" si="96">SUM(E193:E196)</f>
        <v>5019.2389999999996</v>
      </c>
      <c r="F192" s="90">
        <f>SUM(F193:F196)</f>
        <v>2702.857</v>
      </c>
      <c r="G192" s="90">
        <f t="shared" si="96"/>
        <v>2443.866</v>
      </c>
      <c r="H192" s="90">
        <f>SUM(H193:H196)</f>
        <v>3725.2459999999996</v>
      </c>
      <c r="I192" s="90">
        <f>SUM(I193:I196)</f>
        <v>69785.861999999994</v>
      </c>
      <c r="J192" s="90">
        <f t="shared" si="96"/>
        <v>40560.413</v>
      </c>
      <c r="K192" s="90">
        <f>SUM(K193:K196)</f>
        <v>39356.417999999998</v>
      </c>
      <c r="L192" s="90">
        <f>SUM(L193:L196)</f>
        <v>44215.224289999998</v>
      </c>
      <c r="M192" s="90">
        <f>SUM(M193:M196)</f>
        <v>36570.647860000005</v>
      </c>
      <c r="N192" s="90">
        <f>SUM(N193:N196)</f>
        <v>42023.462959999997</v>
      </c>
      <c r="O192" s="90">
        <f>SUM(O193:O196)</f>
        <v>24236.460229999997</v>
      </c>
      <c r="P192" s="90">
        <f t="shared" ref="P192:T192" si="97">SUM(P193:P196)</f>
        <v>24236.460229999997</v>
      </c>
      <c r="Q192" s="90">
        <f t="shared" si="97"/>
        <v>33991.580390000003</v>
      </c>
      <c r="R192" s="90">
        <f t="shared" si="97"/>
        <v>33991.580390000003</v>
      </c>
      <c r="S192" s="90">
        <f t="shared" si="97"/>
        <v>33991.580390000003</v>
      </c>
      <c r="T192" s="90">
        <f t="shared" si="97"/>
        <v>33991.580390000003</v>
      </c>
    </row>
    <row r="193" spans="1:20" x14ac:dyDescent="0.25">
      <c r="A193" s="111"/>
      <c r="B193" s="109"/>
      <c r="C193" s="89" t="s">
        <v>10</v>
      </c>
      <c r="D193" s="90">
        <f>SUM(E193:T193)</f>
        <v>0</v>
      </c>
      <c r="E193" s="90">
        <v>0</v>
      </c>
      <c r="F193" s="90">
        <v>0</v>
      </c>
      <c r="G193" s="90">
        <v>0</v>
      </c>
      <c r="H193" s="90">
        <v>0</v>
      </c>
      <c r="I193" s="90">
        <v>0</v>
      </c>
      <c r="J193" s="90">
        <v>0</v>
      </c>
      <c r="K193" s="90">
        <v>0</v>
      </c>
      <c r="L193" s="90">
        <v>0</v>
      </c>
      <c r="M193" s="90">
        <v>0</v>
      </c>
      <c r="N193" s="90">
        <v>0</v>
      </c>
      <c r="O193" s="90">
        <v>0</v>
      </c>
      <c r="P193" s="90">
        <v>0</v>
      </c>
      <c r="Q193" s="90">
        <v>0</v>
      </c>
      <c r="R193" s="90">
        <v>0</v>
      </c>
      <c r="S193" s="90">
        <v>0</v>
      </c>
      <c r="T193" s="90">
        <v>0</v>
      </c>
    </row>
    <row r="194" spans="1:20" x14ac:dyDescent="0.25">
      <c r="A194" s="111"/>
      <c r="B194" s="109"/>
      <c r="C194" s="89" t="s">
        <v>11</v>
      </c>
      <c r="D194" s="90">
        <f t="shared" ref="D194:D196" si="98">SUM(E194:T194)</f>
        <v>115662.70706999999</v>
      </c>
      <c r="E194" s="90">
        <f>SUM(E228)</f>
        <v>156.25</v>
      </c>
      <c r="F194" s="90">
        <f>SUM(F228)</f>
        <v>666.66700000000003</v>
      </c>
      <c r="G194" s="90">
        <f>SUM(G228)</f>
        <v>416.66699999999997</v>
      </c>
      <c r="H194" s="90">
        <f>SUM(H228)</f>
        <v>416.66699999999997</v>
      </c>
      <c r="I194" s="90">
        <f>SUM(I230+I245+I306+I311)</f>
        <v>59356.604999999996</v>
      </c>
      <c r="J194" s="90">
        <f t="shared" ref="J194:O194" si="99">J200+J205+J210+J215+J220+J225+J230+J235+J240+J245+J250+J255+J260+J265+J270+J311</f>
        <v>18986.715</v>
      </c>
      <c r="K194" s="90">
        <f t="shared" si="99"/>
        <v>4002.3119999999999</v>
      </c>
      <c r="L194" s="90">
        <f>L200+L205+L210+L215+L220+L225+L230+L235+L240+L245+L250+L255+L260+L265+L270+L311</f>
        <v>3239.2696900000001</v>
      </c>
      <c r="M194" s="90">
        <f t="shared" si="99"/>
        <v>4156.0441300000002</v>
      </c>
      <c r="N194" s="90">
        <f t="shared" si="99"/>
        <v>3850.9682299999999</v>
      </c>
      <c r="O194" s="90">
        <f t="shared" si="99"/>
        <v>3850.9682299999999</v>
      </c>
      <c r="P194" s="90">
        <f t="shared" ref="P194:T194" si="100">P200+P205+P210+P215+P220+P225+P230+P235+P240+P245+P250+P255+P260+P265+P270+P311</f>
        <v>3850.9682299999999</v>
      </c>
      <c r="Q194" s="90">
        <f t="shared" si="100"/>
        <v>3178.15139</v>
      </c>
      <c r="R194" s="90">
        <f t="shared" si="100"/>
        <v>3178.15139</v>
      </c>
      <c r="S194" s="90">
        <f t="shared" si="100"/>
        <v>3178.15139</v>
      </c>
      <c r="T194" s="90">
        <f t="shared" si="100"/>
        <v>3178.15139</v>
      </c>
    </row>
    <row r="195" spans="1:20" x14ac:dyDescent="0.25">
      <c r="A195" s="111"/>
      <c r="B195" s="109"/>
      <c r="C195" s="89" t="s">
        <v>12</v>
      </c>
      <c r="D195" s="90">
        <f t="shared" si="98"/>
        <v>355179.77106</v>
      </c>
      <c r="E195" s="90">
        <f>SUM(E201+E206+E211+E221+E216+E226+E231+E236+E241+E246+E251+E256+E261+E266+E271+E276+E281+E286+E291+E296+E301)</f>
        <v>4862.9889999999996</v>
      </c>
      <c r="F195" s="90">
        <f t="shared" ref="F195:T195" si="101">SUM(F201+F206+F211+F221+F216+F226+F231+F236+F241+F246+F251+F256+F261+F266+F271+F276+F281+F286+F291+F296+F301)</f>
        <v>2036.19</v>
      </c>
      <c r="G195" s="90">
        <f t="shared" si="101"/>
        <v>2027.1990000000001</v>
      </c>
      <c r="H195" s="90">
        <f t="shared" si="101"/>
        <v>3308.5789999999997</v>
      </c>
      <c r="I195" s="90">
        <f t="shared" si="101"/>
        <v>10429.257000000001</v>
      </c>
      <c r="J195" s="90">
        <f t="shared" si="101"/>
        <v>21573.698</v>
      </c>
      <c r="K195" s="90">
        <f t="shared" si="101"/>
        <v>35354.106</v>
      </c>
      <c r="L195" s="90">
        <f t="shared" si="101"/>
        <v>40975.954599999997</v>
      </c>
      <c r="M195" s="90">
        <f t="shared" si="101"/>
        <v>32414.603730000003</v>
      </c>
      <c r="N195" s="90">
        <f t="shared" si="101"/>
        <v>38172.494729999999</v>
      </c>
      <c r="O195" s="90">
        <f t="shared" si="101"/>
        <v>20385.491999999998</v>
      </c>
      <c r="P195" s="90">
        <f t="shared" si="101"/>
        <v>20385.491999999998</v>
      </c>
      <c r="Q195" s="90">
        <f t="shared" si="101"/>
        <v>30813.429</v>
      </c>
      <c r="R195" s="90">
        <f t="shared" si="101"/>
        <v>30813.429</v>
      </c>
      <c r="S195" s="90">
        <f t="shared" si="101"/>
        <v>30813.429</v>
      </c>
      <c r="T195" s="90">
        <f t="shared" si="101"/>
        <v>30813.429</v>
      </c>
    </row>
    <row r="196" spans="1:20" x14ac:dyDescent="0.25">
      <c r="A196" s="111"/>
      <c r="B196" s="109"/>
      <c r="C196" s="89" t="s">
        <v>13</v>
      </c>
      <c r="D196" s="90">
        <f t="shared" si="98"/>
        <v>0</v>
      </c>
      <c r="E196" s="90">
        <v>0</v>
      </c>
      <c r="F196" s="90">
        <v>0</v>
      </c>
      <c r="G196" s="90">
        <v>0</v>
      </c>
      <c r="H196" s="90">
        <v>0</v>
      </c>
      <c r="I196" s="90">
        <v>0</v>
      </c>
      <c r="J196" s="90">
        <f>J202+J207+J212+J217+J222+J227+J232+J237+J242+J247+J252+J257+J262+J267+J272+J313</f>
        <v>0</v>
      </c>
      <c r="K196" s="90">
        <v>0</v>
      </c>
      <c r="L196" s="90">
        <v>0</v>
      </c>
      <c r="M196" s="90">
        <v>0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</row>
    <row r="197" spans="1:20" ht="39" x14ac:dyDescent="0.25">
      <c r="A197" s="88" t="s">
        <v>16</v>
      </c>
      <c r="B197" s="89" t="s">
        <v>156</v>
      </c>
      <c r="C197" s="89"/>
      <c r="D197" s="90">
        <f>SUM(E197:T197)</f>
        <v>408359.47813000006</v>
      </c>
      <c r="E197" s="90">
        <f t="shared" ref="E197:T197" si="102">E198+E203+E208+E213+E218+E223+E228+E233+E238+E243+E248+E253+E258+E263+E268+E273+E278+E283+E288+E293+E298</f>
        <v>5019.2389999999996</v>
      </c>
      <c r="F197" s="90">
        <f t="shared" si="102"/>
        <v>2702.857</v>
      </c>
      <c r="G197" s="90">
        <f t="shared" si="102"/>
        <v>2443.866</v>
      </c>
      <c r="H197" s="90">
        <f t="shared" si="102"/>
        <v>3725.2459999999996</v>
      </c>
      <c r="I197" s="90">
        <f t="shared" si="102"/>
        <v>19367.861999999997</v>
      </c>
      <c r="J197" s="90">
        <f t="shared" si="102"/>
        <v>28495.412999999997</v>
      </c>
      <c r="K197" s="90">
        <f t="shared" si="102"/>
        <v>39356.418000000005</v>
      </c>
      <c r="L197" s="90">
        <f t="shared" si="102"/>
        <v>44215.224289999998</v>
      </c>
      <c r="M197" s="90">
        <f t="shared" si="102"/>
        <v>36570.647859999997</v>
      </c>
      <c r="N197" s="90">
        <f t="shared" si="102"/>
        <v>42023.462960000004</v>
      </c>
      <c r="O197" s="90">
        <f t="shared" si="102"/>
        <v>24236.460230000001</v>
      </c>
      <c r="P197" s="90">
        <f t="shared" si="102"/>
        <v>24236.460230000001</v>
      </c>
      <c r="Q197" s="90">
        <f t="shared" si="102"/>
        <v>33991.580390000003</v>
      </c>
      <c r="R197" s="90">
        <f t="shared" si="102"/>
        <v>33991.580390000003</v>
      </c>
      <c r="S197" s="90">
        <f t="shared" si="102"/>
        <v>33991.580390000003</v>
      </c>
      <c r="T197" s="90">
        <f t="shared" si="102"/>
        <v>33991.580390000003</v>
      </c>
    </row>
    <row r="198" spans="1:20" s="55" customFormat="1" x14ac:dyDescent="0.25">
      <c r="A198" s="98" t="s">
        <v>39</v>
      </c>
      <c r="B198" s="107" t="s">
        <v>189</v>
      </c>
      <c r="C198" s="52" t="s">
        <v>3</v>
      </c>
      <c r="D198" s="70">
        <f t="shared" ref="D198:D261" si="103">SUM(E198:T198)</f>
        <v>16569.392039999999</v>
      </c>
      <c r="E198" s="70">
        <f t="shared" ref="E198:J198" si="104">SUM(E199:E202)</f>
        <v>1500</v>
      </c>
      <c r="F198" s="70">
        <f t="shared" si="104"/>
        <v>500</v>
      </c>
      <c r="G198" s="70">
        <f t="shared" si="104"/>
        <v>300</v>
      </c>
      <c r="H198" s="70">
        <f t="shared" si="104"/>
        <v>600</v>
      </c>
      <c r="I198" s="70">
        <f t="shared" si="104"/>
        <v>600</v>
      </c>
      <c r="J198" s="70">
        <f t="shared" si="104"/>
        <v>1055.4000000000001</v>
      </c>
      <c r="K198" s="70">
        <f>SUM(K199:K202)</f>
        <v>1553.7090000000001</v>
      </c>
      <c r="L198" s="70">
        <f>SUM(L199:L202)</f>
        <v>1860.28304</v>
      </c>
      <c r="M198" s="70">
        <f>SUM(M199:M202)</f>
        <v>1600</v>
      </c>
      <c r="N198" s="70">
        <v>1000</v>
      </c>
      <c r="O198" s="70">
        <f>SUM(O199:O202)</f>
        <v>1000</v>
      </c>
      <c r="P198" s="70">
        <f t="shared" ref="P198:T198" si="105">SUM(P199:P202)</f>
        <v>1000</v>
      </c>
      <c r="Q198" s="70">
        <f t="shared" si="105"/>
        <v>1000</v>
      </c>
      <c r="R198" s="70">
        <f t="shared" si="105"/>
        <v>1000</v>
      </c>
      <c r="S198" s="70">
        <f t="shared" si="105"/>
        <v>1000</v>
      </c>
      <c r="T198" s="70">
        <f t="shared" si="105"/>
        <v>1000</v>
      </c>
    </row>
    <row r="199" spans="1:20" s="55" customFormat="1" x14ac:dyDescent="0.25">
      <c r="A199" s="98"/>
      <c r="B199" s="107"/>
      <c r="C199" s="54" t="s">
        <v>10</v>
      </c>
      <c r="D199" s="71">
        <f t="shared" si="103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103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103"/>
        <v>16569.392039999999</v>
      </c>
      <c r="E201" s="71">
        <f>'ПРИЛОЖ  2'!I49</f>
        <v>1500</v>
      </c>
      <c r="F201" s="71">
        <f>'ПРИЛОЖ  2'!J49</f>
        <v>500</v>
      </c>
      <c r="G201" s="71">
        <f>'ПРИЛОЖ  2'!K49</f>
        <v>300</v>
      </c>
      <c r="H201" s="71">
        <f>'ПРИЛОЖ  2'!L49</f>
        <v>600</v>
      </c>
      <c r="I201" s="71">
        <f>'ПРИЛОЖ  2'!M49</f>
        <v>600</v>
      </c>
      <c r="J201" s="71">
        <f>'ПРИЛОЖ  2'!N49</f>
        <v>1055.4000000000001</v>
      </c>
      <c r="K201" s="71">
        <f>'ПРИЛОЖ  2'!O49</f>
        <v>1553.7090000000001</v>
      </c>
      <c r="L201" s="71">
        <f>'ПРИЛОЖ  2'!P49</f>
        <v>1860.28304</v>
      </c>
      <c r="M201" s="71">
        <f>'ПРИЛОЖ  2'!Q49</f>
        <v>1600</v>
      </c>
      <c r="N201" s="71">
        <f>'ПРИЛОЖ  2'!R49</f>
        <v>1000</v>
      </c>
      <c r="O201" s="71">
        <f>'ПРИЛОЖ  2'!S49</f>
        <v>1000</v>
      </c>
      <c r="P201" s="71">
        <f>'ПРИЛОЖ  2'!T49</f>
        <v>1000</v>
      </c>
      <c r="Q201" s="71">
        <f>'ПРИЛОЖ  2'!U49</f>
        <v>1000</v>
      </c>
      <c r="R201" s="71">
        <f>'ПРИЛОЖ  2'!V49</f>
        <v>1000</v>
      </c>
      <c r="S201" s="71">
        <f>'ПРИЛОЖ  2'!W49</f>
        <v>1000</v>
      </c>
      <c r="T201" s="71">
        <f>'ПРИЛОЖ  2'!X49</f>
        <v>1000</v>
      </c>
    </row>
    <row r="202" spans="1:20" s="55" customFormat="1" x14ac:dyDescent="0.25">
      <c r="A202" s="98"/>
      <c r="B202" s="107"/>
      <c r="C202" s="54" t="s">
        <v>13</v>
      </c>
      <c r="D202" s="71">
        <f t="shared" si="103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73</v>
      </c>
      <c r="B203" s="107" t="s">
        <v>38</v>
      </c>
      <c r="C203" s="52" t="s">
        <v>3</v>
      </c>
      <c r="D203" s="70">
        <f t="shared" si="103"/>
        <v>39697.947</v>
      </c>
      <c r="E203" s="70">
        <f t="shared" ref="E203:J203" si="106">SUM(E204:E207)</f>
        <v>1494</v>
      </c>
      <c r="F203" s="70">
        <f t="shared" si="106"/>
        <v>297.54199999999997</v>
      </c>
      <c r="G203" s="70">
        <f t="shared" si="106"/>
        <v>747.57399999999996</v>
      </c>
      <c r="H203" s="70">
        <f t="shared" si="106"/>
        <v>1157</v>
      </c>
      <c r="I203" s="70">
        <f t="shared" si="106"/>
        <v>5469.8779999999997</v>
      </c>
      <c r="J203" s="70">
        <f t="shared" si="106"/>
        <v>8239.9879999999994</v>
      </c>
      <c r="K203" s="70">
        <f>SUM(K204:K207)</f>
        <v>12193.923000000001</v>
      </c>
      <c r="L203" s="70">
        <f>SUM(L204:L207)</f>
        <v>10098.041999999999</v>
      </c>
      <c r="M203" s="70">
        <f>SUM(M204:M207)</f>
        <v>0</v>
      </c>
      <c r="N203" s="70">
        <f>SUM(N204:N207)</f>
        <v>0</v>
      </c>
      <c r="O203" s="70">
        <f>SUM(O204:O207)</f>
        <v>0</v>
      </c>
      <c r="P203" s="70">
        <f t="shared" ref="P203:T203" si="107">SUM(P204:P207)</f>
        <v>0</v>
      </c>
      <c r="Q203" s="70">
        <f t="shared" si="107"/>
        <v>0</v>
      </c>
      <c r="R203" s="70">
        <f t="shared" si="107"/>
        <v>0</v>
      </c>
      <c r="S203" s="70">
        <f t="shared" si="107"/>
        <v>0</v>
      </c>
      <c r="T203" s="70">
        <f t="shared" si="107"/>
        <v>0</v>
      </c>
    </row>
    <row r="204" spans="1:20" s="55" customFormat="1" x14ac:dyDescent="0.25">
      <c r="A204" s="98"/>
      <c r="B204" s="107"/>
      <c r="C204" s="54" t="s">
        <v>10</v>
      </c>
      <c r="D204" s="71">
        <f t="shared" si="103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103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103"/>
        <v>39697.947</v>
      </c>
      <c r="E206" s="71">
        <f>'ПРИЛОЖ  2'!I50</f>
        <v>1494</v>
      </c>
      <c r="F206" s="71">
        <v>297.54199999999997</v>
      </c>
      <c r="G206" s="71">
        <f>'ПРИЛОЖ  2'!K50</f>
        <v>747.57399999999996</v>
      </c>
      <c r="H206" s="71">
        <f>'ПРИЛОЖ  2'!L50</f>
        <v>1157</v>
      </c>
      <c r="I206" s="71">
        <f>'ПРИЛОЖ  2'!M50</f>
        <v>5469.8779999999997</v>
      </c>
      <c r="J206" s="71">
        <f>'ПРИЛОЖ  2'!N50</f>
        <v>8239.9879999999994</v>
      </c>
      <c r="K206" s="71">
        <f>'ПРИЛОЖ  2'!O50</f>
        <v>12193.923000000001</v>
      </c>
      <c r="L206" s="71">
        <f>'ПРИЛОЖ  2'!P50</f>
        <v>10098.041999999999</v>
      </c>
      <c r="M206" s="71">
        <f>'ПРИЛОЖ  2'!Q50</f>
        <v>0</v>
      </c>
      <c r="N206" s="71">
        <f>'ПРИЛОЖ  2'!R50</f>
        <v>0</v>
      </c>
      <c r="O206" s="71">
        <f>'ПРИЛОЖ  2'!S50</f>
        <v>0</v>
      </c>
      <c r="P206" s="71">
        <f>'ПРИЛОЖ  2'!T50</f>
        <v>0</v>
      </c>
      <c r="Q206" s="71">
        <f>'ПРИЛОЖ  2'!U50</f>
        <v>0</v>
      </c>
      <c r="R206" s="71">
        <f>'ПРИЛОЖ  2'!V50</f>
        <v>0</v>
      </c>
      <c r="S206" s="71">
        <f>'ПРИЛОЖ  2'!W50</f>
        <v>0</v>
      </c>
      <c r="T206" s="71">
        <f>'ПРИЛОЖ  2'!X50</f>
        <v>0</v>
      </c>
    </row>
    <row r="207" spans="1:20" s="55" customFormat="1" x14ac:dyDescent="0.25">
      <c r="A207" s="98"/>
      <c r="B207" s="107"/>
      <c r="C207" s="54" t="s">
        <v>13</v>
      </c>
      <c r="D207" s="71">
        <f t="shared" si="103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98" t="s">
        <v>74</v>
      </c>
      <c r="B208" s="107" t="s">
        <v>158</v>
      </c>
      <c r="C208" s="52" t="s">
        <v>3</v>
      </c>
      <c r="D208" s="70">
        <f t="shared" si="103"/>
        <v>4199.0770000000002</v>
      </c>
      <c r="E208" s="70">
        <f t="shared" ref="E208:J208" si="108">SUM(E209:E212)</f>
        <v>115</v>
      </c>
      <c r="F208" s="70">
        <f t="shared" si="108"/>
        <v>200</v>
      </c>
      <c r="G208" s="70">
        <f t="shared" si="108"/>
        <v>150</v>
      </c>
      <c r="H208" s="70">
        <f t="shared" si="108"/>
        <v>185.83099999999999</v>
      </c>
      <c r="I208" s="70">
        <f t="shared" si="108"/>
        <v>196.631</v>
      </c>
      <c r="J208" s="70">
        <f t="shared" si="108"/>
        <v>225.05699999999999</v>
      </c>
      <c r="K208" s="70">
        <f>SUM(K209:K212)</f>
        <v>230.41300000000001</v>
      </c>
      <c r="L208" s="70">
        <f>SUM(L209:L212)</f>
        <v>278</v>
      </c>
      <c r="M208" s="70">
        <f>SUM(M209:M212)</f>
        <v>306.42899999999997</v>
      </c>
      <c r="N208" s="70">
        <f>SUM(N209:N212)</f>
        <v>362</v>
      </c>
      <c r="O208" s="70">
        <f>SUM(O209:O212)</f>
        <v>362</v>
      </c>
      <c r="P208" s="70">
        <f t="shared" ref="P208:T208" si="109">SUM(P209:P212)</f>
        <v>362</v>
      </c>
      <c r="Q208" s="70">
        <f t="shared" si="109"/>
        <v>306.42899999999997</v>
      </c>
      <c r="R208" s="70">
        <f t="shared" si="109"/>
        <v>306.42899999999997</v>
      </c>
      <c r="S208" s="70">
        <f t="shared" si="109"/>
        <v>306.42899999999997</v>
      </c>
      <c r="T208" s="70">
        <f t="shared" si="109"/>
        <v>306.42899999999997</v>
      </c>
    </row>
    <row r="209" spans="1:20" s="55" customFormat="1" x14ac:dyDescent="0.25">
      <c r="A209" s="98"/>
      <c r="B209" s="107"/>
      <c r="C209" s="54" t="s">
        <v>10</v>
      </c>
      <c r="D209" s="71">
        <f t="shared" si="103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  <c r="S209" s="71">
        <v>0</v>
      </c>
      <c r="T209" s="71">
        <v>0</v>
      </c>
    </row>
    <row r="210" spans="1:20" s="55" customFormat="1" x14ac:dyDescent="0.25">
      <c r="A210" s="98"/>
      <c r="B210" s="107"/>
      <c r="C210" s="54" t="s">
        <v>11</v>
      </c>
      <c r="D210" s="71">
        <f t="shared" si="103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s="55" customFormat="1" x14ac:dyDescent="0.25">
      <c r="A211" s="98"/>
      <c r="B211" s="107"/>
      <c r="C211" s="54" t="s">
        <v>12</v>
      </c>
      <c r="D211" s="71">
        <f t="shared" si="103"/>
        <v>4199.0770000000002</v>
      </c>
      <c r="E211" s="71">
        <f>'ПРИЛОЖ  2'!I51</f>
        <v>115</v>
      </c>
      <c r="F211" s="71">
        <f>'ПРИЛОЖ  2'!J51</f>
        <v>200</v>
      </c>
      <c r="G211" s="71">
        <f>'ПРИЛОЖ  2'!K51</f>
        <v>150</v>
      </c>
      <c r="H211" s="71">
        <f>'ПРИЛОЖ  2'!L51</f>
        <v>185.83099999999999</v>
      </c>
      <c r="I211" s="71">
        <f>'ПРИЛОЖ  2'!M51</f>
        <v>196.631</v>
      </c>
      <c r="J211" s="71">
        <f>'ПРИЛОЖ  2'!N51</f>
        <v>225.05699999999999</v>
      </c>
      <c r="K211" s="71">
        <f>'ПРИЛОЖ  2'!O51</f>
        <v>230.41300000000001</v>
      </c>
      <c r="L211" s="71">
        <f>'ПРИЛОЖ  2'!P51</f>
        <v>278</v>
      </c>
      <c r="M211" s="71">
        <f>'ПРИЛОЖ  2'!Q51</f>
        <v>306.42899999999997</v>
      </c>
      <c r="N211" s="71">
        <f>'ПРИЛОЖ  2'!R51</f>
        <v>362</v>
      </c>
      <c r="O211" s="71">
        <f>'ПРИЛОЖ  2'!S51</f>
        <v>362</v>
      </c>
      <c r="P211" s="71">
        <f>'ПРИЛОЖ  2'!T51</f>
        <v>362</v>
      </c>
      <c r="Q211" s="71">
        <f>'ПРИЛОЖ  2'!U51</f>
        <v>306.42899999999997</v>
      </c>
      <c r="R211" s="71">
        <f>'ПРИЛОЖ  2'!V51</f>
        <v>306.42899999999997</v>
      </c>
      <c r="S211" s="71">
        <f>'ПРИЛОЖ  2'!W51</f>
        <v>306.42899999999997</v>
      </c>
      <c r="T211" s="71">
        <f>'ПРИЛОЖ  2'!X51</f>
        <v>306.42899999999997</v>
      </c>
    </row>
    <row r="212" spans="1:20" s="55" customFormat="1" x14ac:dyDescent="0.25">
      <c r="A212" s="98"/>
      <c r="B212" s="107"/>
      <c r="C212" s="54" t="s">
        <v>13</v>
      </c>
      <c r="D212" s="71">
        <f t="shared" si="103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s="55" customFormat="1" x14ac:dyDescent="0.25">
      <c r="A213" s="102" t="s">
        <v>75</v>
      </c>
      <c r="B213" s="108" t="s">
        <v>61</v>
      </c>
      <c r="C213" s="52" t="s">
        <v>3</v>
      </c>
      <c r="D213" s="70">
        <f t="shared" si="103"/>
        <v>29.625</v>
      </c>
      <c r="E213" s="70">
        <f t="shared" ref="E213:J213" si="110">SUM(E214:E217)</f>
        <v>0</v>
      </c>
      <c r="F213" s="70">
        <f t="shared" si="110"/>
        <v>0</v>
      </c>
      <c r="G213" s="70">
        <f t="shared" si="110"/>
        <v>29.625</v>
      </c>
      <c r="H213" s="70">
        <f t="shared" si="110"/>
        <v>0</v>
      </c>
      <c r="I213" s="70">
        <f t="shared" si="110"/>
        <v>0</v>
      </c>
      <c r="J213" s="70">
        <f t="shared" si="110"/>
        <v>0</v>
      </c>
      <c r="K213" s="70">
        <f>SUM(K214:K217)</f>
        <v>0</v>
      </c>
      <c r="L213" s="70">
        <f>SUM(L214:L217)</f>
        <v>0</v>
      </c>
      <c r="M213" s="70">
        <f>SUM(M214:M217)</f>
        <v>0</v>
      </c>
      <c r="N213" s="70">
        <f>SUM(N214:N217)</f>
        <v>0</v>
      </c>
      <c r="O213" s="70">
        <f>SUM(O214:O217)</f>
        <v>0</v>
      </c>
      <c r="P213" s="70">
        <f t="shared" ref="P213:T213" si="111">SUM(P214:P217)</f>
        <v>0</v>
      </c>
      <c r="Q213" s="70">
        <f t="shared" si="111"/>
        <v>0</v>
      </c>
      <c r="R213" s="70">
        <f t="shared" si="111"/>
        <v>0</v>
      </c>
      <c r="S213" s="70">
        <f t="shared" si="111"/>
        <v>0</v>
      </c>
      <c r="T213" s="70">
        <f t="shared" si="111"/>
        <v>0</v>
      </c>
    </row>
    <row r="214" spans="1:20" x14ac:dyDescent="0.25">
      <c r="A214" s="102"/>
      <c r="B214" s="108"/>
      <c r="C214" s="14" t="s">
        <v>10</v>
      </c>
      <c r="D214" s="71">
        <f t="shared" si="103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103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103"/>
        <v>29.625</v>
      </c>
      <c r="E216" s="72">
        <v>0</v>
      </c>
      <c r="F216" s="73">
        <v>0</v>
      </c>
      <c r="G216" s="73">
        <f>'ПРИЛОЖ  2'!K52</f>
        <v>29.625</v>
      </c>
      <c r="H216" s="73">
        <v>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103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x14ac:dyDescent="0.25">
      <c r="A218" s="102" t="s">
        <v>76</v>
      </c>
      <c r="B218" s="108" t="s">
        <v>103</v>
      </c>
      <c r="C218" s="5" t="s">
        <v>3</v>
      </c>
      <c r="D218" s="70">
        <f t="shared" si="103"/>
        <v>1913.989</v>
      </c>
      <c r="E218" s="74">
        <f t="shared" ref="E218:J218" si="112">SUM(E219:E222)</f>
        <v>1753.989</v>
      </c>
      <c r="F218" s="75">
        <f t="shared" si="112"/>
        <v>0</v>
      </c>
      <c r="G218" s="75">
        <f t="shared" si="112"/>
        <v>0</v>
      </c>
      <c r="H218" s="75">
        <f t="shared" si="112"/>
        <v>160</v>
      </c>
      <c r="I218" s="74">
        <f t="shared" si="112"/>
        <v>0</v>
      </c>
      <c r="J218" s="75">
        <f t="shared" si="112"/>
        <v>0</v>
      </c>
      <c r="K218" s="74">
        <f>SUM(K219:K222)</f>
        <v>0</v>
      </c>
      <c r="L218" s="75">
        <f>SUM(L219:L222)</f>
        <v>0</v>
      </c>
      <c r="M218" s="70">
        <f>SUM(M219:M222)</f>
        <v>0</v>
      </c>
      <c r="N218" s="74">
        <f>SUM(N219:N222)</f>
        <v>0</v>
      </c>
      <c r="O218" s="74">
        <f>SUM(O219:O222)</f>
        <v>0</v>
      </c>
      <c r="P218" s="74">
        <f t="shared" ref="P218:T218" si="113">SUM(P219:P222)</f>
        <v>0</v>
      </c>
      <c r="Q218" s="74">
        <f t="shared" si="113"/>
        <v>0</v>
      </c>
      <c r="R218" s="74">
        <f t="shared" si="113"/>
        <v>0</v>
      </c>
      <c r="S218" s="74">
        <f t="shared" si="113"/>
        <v>0</v>
      </c>
      <c r="T218" s="74">
        <f t="shared" si="113"/>
        <v>0</v>
      </c>
    </row>
    <row r="219" spans="1:20" x14ac:dyDescent="0.25">
      <c r="A219" s="102"/>
      <c r="B219" s="108"/>
      <c r="C219" s="14" t="s">
        <v>10</v>
      </c>
      <c r="D219" s="71">
        <f t="shared" si="103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0</v>
      </c>
    </row>
    <row r="220" spans="1:20" x14ac:dyDescent="0.25">
      <c r="A220" s="102"/>
      <c r="B220" s="108"/>
      <c r="C220" s="14" t="s">
        <v>11</v>
      </c>
      <c r="D220" s="71">
        <f t="shared" si="103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</row>
    <row r="221" spans="1:20" x14ac:dyDescent="0.25">
      <c r="A221" s="102"/>
      <c r="B221" s="108"/>
      <c r="C221" s="14" t="s">
        <v>12</v>
      </c>
      <c r="D221" s="71">
        <f t="shared" si="103"/>
        <v>1913.989</v>
      </c>
      <c r="E221" s="72">
        <f>'ПРИЛОЖ  2'!I53</f>
        <v>1753.989</v>
      </c>
      <c r="F221" s="73">
        <v>0</v>
      </c>
      <c r="G221" s="73">
        <v>0</v>
      </c>
      <c r="H221" s="73">
        <f>'ПРИЛОЖ  2'!L53</f>
        <v>160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</row>
    <row r="222" spans="1:20" x14ac:dyDescent="0.25">
      <c r="A222" s="102"/>
      <c r="B222" s="108"/>
      <c r="C222" s="3" t="s">
        <v>13</v>
      </c>
      <c r="D222" s="71">
        <f t="shared" si="103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</row>
    <row r="223" spans="1:20" s="55" customFormat="1" x14ac:dyDescent="0.25">
      <c r="A223" s="116" t="s">
        <v>77</v>
      </c>
      <c r="B223" s="117" t="s">
        <v>159</v>
      </c>
      <c r="C223" s="52" t="s">
        <v>3</v>
      </c>
      <c r="D223" s="70">
        <f t="shared" si="103"/>
        <v>59756.229009999995</v>
      </c>
      <c r="E223" s="70">
        <f t="shared" ref="E223:J223" si="114">SUM(E224:E227)</f>
        <v>0</v>
      </c>
      <c r="F223" s="70">
        <f t="shared" si="114"/>
        <v>489.9</v>
      </c>
      <c r="G223" s="70">
        <f t="shared" si="114"/>
        <v>700</v>
      </c>
      <c r="H223" s="70">
        <f t="shared" si="114"/>
        <v>810.798</v>
      </c>
      <c r="I223" s="70">
        <f t="shared" si="114"/>
        <v>2200</v>
      </c>
      <c r="J223" s="70">
        <f t="shared" si="114"/>
        <v>2984.1489999999999</v>
      </c>
      <c r="K223" s="70">
        <f>SUM(K224:K227)</f>
        <v>9417.2360000000008</v>
      </c>
      <c r="L223" s="70">
        <f>SUM(L224:L227)</f>
        <v>9090.6029099999996</v>
      </c>
      <c r="M223" s="84">
        <f>SUM(M224:M227)</f>
        <v>2063.5430999999999</v>
      </c>
      <c r="N223" s="84">
        <f>SUM(N224:N227)</f>
        <v>0</v>
      </c>
      <c r="O223" s="84">
        <f>SUM(O224:O227)</f>
        <v>0</v>
      </c>
      <c r="P223" s="70">
        <f t="shared" ref="P223:T223" si="115">SUM(P224:P227)</f>
        <v>0</v>
      </c>
      <c r="Q223" s="70">
        <f t="shared" si="115"/>
        <v>8000</v>
      </c>
      <c r="R223" s="70">
        <f t="shared" si="115"/>
        <v>8000</v>
      </c>
      <c r="S223" s="70">
        <f t="shared" si="115"/>
        <v>8000</v>
      </c>
      <c r="T223" s="70">
        <f t="shared" si="115"/>
        <v>8000</v>
      </c>
    </row>
    <row r="224" spans="1:20" s="55" customFormat="1" x14ac:dyDescent="0.25">
      <c r="A224" s="116"/>
      <c r="B224" s="117"/>
      <c r="C224" s="58" t="s">
        <v>10</v>
      </c>
      <c r="D224" s="71">
        <f t="shared" si="103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116"/>
      <c r="B225" s="117"/>
      <c r="C225" s="58" t="s">
        <v>11</v>
      </c>
      <c r="D225" s="71">
        <f t="shared" si="103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s="55" customFormat="1" x14ac:dyDescent="0.25">
      <c r="A226" s="116"/>
      <c r="B226" s="117"/>
      <c r="C226" s="58" t="s">
        <v>12</v>
      </c>
      <c r="D226" s="71">
        <f t="shared" si="103"/>
        <v>59756.229009999995</v>
      </c>
      <c r="E226" s="71">
        <v>0</v>
      </c>
      <c r="F226" s="71">
        <f>'ПРИЛОЖ  2'!J54</f>
        <v>489.9</v>
      </c>
      <c r="G226" s="71">
        <f>'ПРИЛОЖ  2'!K54</f>
        <v>700</v>
      </c>
      <c r="H226" s="71">
        <f>'ПРИЛОЖ  2'!L54</f>
        <v>810.798</v>
      </c>
      <c r="I226" s="71">
        <f>'ПРИЛОЖ  2'!M54</f>
        <v>2200</v>
      </c>
      <c r="J226" s="71">
        <f>'ПРИЛОЖ  2'!N54</f>
        <v>2984.1489999999999</v>
      </c>
      <c r="K226" s="71">
        <f>'ПРИЛОЖ  2'!O54</f>
        <v>9417.2360000000008</v>
      </c>
      <c r="L226" s="71">
        <f>'ПРИЛОЖ  2'!P54</f>
        <v>9090.6029099999996</v>
      </c>
      <c r="M226" s="83">
        <f>'ПРИЛОЖ  2'!Q54</f>
        <v>2063.5430999999999</v>
      </c>
      <c r="N226" s="83">
        <f>'ПРИЛОЖ  2'!R54</f>
        <v>0</v>
      </c>
      <c r="O226" s="83">
        <f>'ПРИЛОЖ  2'!S54</f>
        <v>0</v>
      </c>
      <c r="P226" s="71">
        <f>'ПРИЛОЖ  2'!T54</f>
        <v>0</v>
      </c>
      <c r="Q226" s="71">
        <f>'ПРИЛОЖ  2'!U54</f>
        <v>8000</v>
      </c>
      <c r="R226" s="71">
        <f>'ПРИЛОЖ  2'!V54</f>
        <v>8000</v>
      </c>
      <c r="S226" s="71">
        <f>'ПРИЛОЖ  2'!W54</f>
        <v>8000</v>
      </c>
      <c r="T226" s="71">
        <f>'ПРИЛОЖ  2'!X54</f>
        <v>8000</v>
      </c>
    </row>
    <row r="227" spans="1:20" s="55" customFormat="1" x14ac:dyDescent="0.25">
      <c r="A227" s="116"/>
      <c r="B227" s="117"/>
      <c r="C227" s="59" t="s">
        <v>13</v>
      </c>
      <c r="D227" s="71">
        <f t="shared" si="103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s="55" customFormat="1" x14ac:dyDescent="0.25">
      <c r="A228" s="98" t="s">
        <v>143</v>
      </c>
      <c r="B228" s="107" t="s">
        <v>223</v>
      </c>
      <c r="C228" s="52" t="s">
        <v>3</v>
      </c>
      <c r="D228" s="70">
        <f t="shared" si="103"/>
        <v>35889.25707</v>
      </c>
      <c r="E228" s="70">
        <f t="shared" ref="E228:J228" si="116">SUM(E229:E232)</f>
        <v>156.25</v>
      </c>
      <c r="F228" s="70">
        <f t="shared" si="116"/>
        <v>666.66700000000003</v>
      </c>
      <c r="G228" s="70">
        <f t="shared" si="116"/>
        <v>416.66699999999997</v>
      </c>
      <c r="H228" s="70">
        <f t="shared" si="116"/>
        <v>416.66699999999997</v>
      </c>
      <c r="I228" s="70">
        <f t="shared" si="116"/>
        <v>424.10700000000003</v>
      </c>
      <c r="J228" s="70">
        <f t="shared" si="116"/>
        <v>645.11800000000005</v>
      </c>
      <c r="K228" s="70">
        <f>SUM(K229:K232)</f>
        <v>1502.9570000000001</v>
      </c>
      <c r="L228" s="70">
        <f>SUM(L229:L232)</f>
        <v>3239.2696900000001</v>
      </c>
      <c r="M228" s="70">
        <f>SUM(M229:M232)</f>
        <v>4156.0441300000002</v>
      </c>
      <c r="N228" s="70">
        <f>SUM(N229:N232)</f>
        <v>3850.9682299999999</v>
      </c>
      <c r="O228" s="70">
        <f>SUM(O229:O232)</f>
        <v>3850.9682299999999</v>
      </c>
      <c r="P228" s="70">
        <f t="shared" ref="P228:T228" si="117">SUM(P229:P232)</f>
        <v>3850.9682299999999</v>
      </c>
      <c r="Q228" s="70">
        <f t="shared" si="117"/>
        <v>3178.15139</v>
      </c>
      <c r="R228" s="70">
        <f t="shared" si="117"/>
        <v>3178.15139</v>
      </c>
      <c r="S228" s="70">
        <f t="shared" si="117"/>
        <v>3178.15139</v>
      </c>
      <c r="T228" s="70">
        <f t="shared" si="117"/>
        <v>3178.15139</v>
      </c>
    </row>
    <row r="229" spans="1:20" s="55" customFormat="1" x14ac:dyDescent="0.25">
      <c r="A229" s="98"/>
      <c r="B229" s="107"/>
      <c r="C229" s="54" t="s">
        <v>10</v>
      </c>
      <c r="D229" s="71">
        <f t="shared" si="103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</row>
    <row r="230" spans="1:20" s="55" customFormat="1" x14ac:dyDescent="0.25">
      <c r="A230" s="98"/>
      <c r="B230" s="107"/>
      <c r="C230" s="54" t="s">
        <v>11</v>
      </c>
      <c r="D230" s="71">
        <f t="shared" si="103"/>
        <v>35889.25707</v>
      </c>
      <c r="E230" s="71">
        <v>156.25</v>
      </c>
      <c r="F230" s="71">
        <v>666.66700000000003</v>
      </c>
      <c r="G230" s="71">
        <v>416.66699999999997</v>
      </c>
      <c r="H230" s="71">
        <v>416.66699999999997</v>
      </c>
      <c r="I230" s="71">
        <v>424.10700000000003</v>
      </c>
      <c r="J230" s="71">
        <v>645.11800000000005</v>
      </c>
      <c r="K230" s="71">
        <v>1502.9570000000001</v>
      </c>
      <c r="L230" s="71">
        <v>3239.2696900000001</v>
      </c>
      <c r="M230" s="71">
        <v>4156.0441300000002</v>
      </c>
      <c r="N230" s="71">
        <v>3850.9682299999999</v>
      </c>
      <c r="O230" s="71">
        <v>3850.9682299999999</v>
      </c>
      <c r="P230" s="71">
        <v>3850.9682299999999</v>
      </c>
      <c r="Q230" s="71">
        <v>3178.15139</v>
      </c>
      <c r="R230" s="71">
        <v>3178.15139</v>
      </c>
      <c r="S230" s="71">
        <v>3178.15139</v>
      </c>
      <c r="T230" s="71">
        <v>3178.15139</v>
      </c>
    </row>
    <row r="231" spans="1:20" s="55" customFormat="1" x14ac:dyDescent="0.25">
      <c r="A231" s="98"/>
      <c r="B231" s="107"/>
      <c r="C231" s="54" t="s">
        <v>12</v>
      </c>
      <c r="D231" s="71">
        <f t="shared" si="103"/>
        <v>0</v>
      </c>
      <c r="E231" s="71">
        <f>'ПРИЛОЖ  2'!I78</f>
        <v>0</v>
      </c>
      <c r="F231" s="71">
        <v>0</v>
      </c>
      <c r="G231" s="71">
        <v>0</v>
      </c>
      <c r="H231" s="71">
        <f>'ПРИЛОЖ  2'!L85</f>
        <v>0</v>
      </c>
      <c r="I231" s="71">
        <f>'ПРИЛОЖ  2'!M85</f>
        <v>0</v>
      </c>
      <c r="J231" s="71">
        <f>'ПРИЛОЖ  2'!N85</f>
        <v>0</v>
      </c>
      <c r="K231" s="71">
        <f>'ПРИЛОЖ  2'!O85</f>
        <v>0</v>
      </c>
      <c r="L231" s="71">
        <f>'ПРИЛОЖ  2'!P85</f>
        <v>0</v>
      </c>
      <c r="M231" s="71">
        <f>'ПРИЛОЖ  2'!Q85</f>
        <v>0</v>
      </c>
      <c r="N231" s="71">
        <f>'ПРИЛОЖ  2'!R85</f>
        <v>0</v>
      </c>
      <c r="O231" s="71">
        <f>'ПРИЛОЖ  2'!S85</f>
        <v>0</v>
      </c>
      <c r="P231" s="71">
        <f>'ПРИЛОЖ  2'!T85</f>
        <v>0</v>
      </c>
      <c r="Q231" s="71">
        <f>'ПРИЛОЖ  2'!U85</f>
        <v>0</v>
      </c>
      <c r="R231" s="71">
        <f>'ПРИЛОЖ  2'!V85</f>
        <v>0</v>
      </c>
      <c r="S231" s="71">
        <f>'ПРИЛОЖ  2'!W85</f>
        <v>0</v>
      </c>
      <c r="T231" s="71">
        <f>'ПРИЛОЖ  2'!X85</f>
        <v>0</v>
      </c>
    </row>
    <row r="232" spans="1:20" s="55" customFormat="1" x14ac:dyDescent="0.25">
      <c r="A232" s="98"/>
      <c r="B232" s="107"/>
      <c r="C232" s="60" t="s">
        <v>13</v>
      </c>
      <c r="D232" s="71">
        <f t="shared" si="103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</row>
    <row r="233" spans="1:20" x14ac:dyDescent="0.25">
      <c r="A233" s="102" t="s">
        <v>78</v>
      </c>
      <c r="B233" s="108" t="s">
        <v>190</v>
      </c>
      <c r="C233" s="5" t="s">
        <v>3</v>
      </c>
      <c r="D233" s="70">
        <f t="shared" si="103"/>
        <v>653.99900000000002</v>
      </c>
      <c r="E233" s="74">
        <f t="shared" ref="E233:J233" si="118">SUM(E234:E237)</f>
        <v>0</v>
      </c>
      <c r="F233" s="75">
        <f t="shared" si="118"/>
        <v>353.99900000000002</v>
      </c>
      <c r="G233" s="75">
        <f t="shared" si="118"/>
        <v>0</v>
      </c>
      <c r="H233" s="75">
        <f t="shared" si="118"/>
        <v>300</v>
      </c>
      <c r="I233" s="74">
        <f t="shared" si="118"/>
        <v>0</v>
      </c>
      <c r="J233" s="75">
        <f t="shared" si="118"/>
        <v>0</v>
      </c>
      <c r="K233" s="74">
        <f>SUM(K234:K237)</f>
        <v>0</v>
      </c>
      <c r="L233" s="75">
        <f>SUM(L234:L237)</f>
        <v>0</v>
      </c>
      <c r="M233" s="70">
        <f>SUM(M234:M237)</f>
        <v>0</v>
      </c>
      <c r="N233" s="74">
        <f>SUM(N234:N237)</f>
        <v>0</v>
      </c>
      <c r="O233" s="74">
        <f>SUM(O234:O237)</f>
        <v>0</v>
      </c>
      <c r="P233" s="74">
        <f t="shared" ref="P233:T233" si="119">SUM(P234:P237)</f>
        <v>0</v>
      </c>
      <c r="Q233" s="74">
        <f t="shared" si="119"/>
        <v>0</v>
      </c>
      <c r="R233" s="74">
        <f t="shared" si="119"/>
        <v>0</v>
      </c>
      <c r="S233" s="74">
        <f t="shared" si="119"/>
        <v>0</v>
      </c>
      <c r="T233" s="74">
        <f t="shared" si="119"/>
        <v>0</v>
      </c>
    </row>
    <row r="234" spans="1:20" x14ac:dyDescent="0.25">
      <c r="A234" s="102"/>
      <c r="B234" s="108"/>
      <c r="C234" s="14" t="s">
        <v>10</v>
      </c>
      <c r="D234" s="71">
        <f t="shared" si="103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103"/>
        <v>0</v>
      </c>
      <c r="E235" s="72">
        <v>0</v>
      </c>
      <c r="F235" s="73">
        <f>'ПРИЛОЖ  2'!J73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103"/>
        <v>653.99900000000002</v>
      </c>
      <c r="E236" s="72">
        <f>'ПРИЛОЖ  2'!I83</f>
        <v>0</v>
      </c>
      <c r="F236" s="73">
        <f>'ПРИЛОЖ  2'!J55</f>
        <v>353.99900000000002</v>
      </c>
      <c r="G236" s="73">
        <v>0</v>
      </c>
      <c r="H236" s="73">
        <f>'ПРИЛОЖ  2'!L55</f>
        <v>300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x14ac:dyDescent="0.25">
      <c r="A237" s="102"/>
      <c r="B237" s="108"/>
      <c r="C237" s="3" t="s">
        <v>13</v>
      </c>
      <c r="D237" s="71">
        <f t="shared" si="103"/>
        <v>0</v>
      </c>
      <c r="E237" s="72">
        <v>0</v>
      </c>
      <c r="F237" s="73">
        <v>0</v>
      </c>
      <c r="G237" s="73">
        <v>0</v>
      </c>
      <c r="H237" s="73">
        <v>0</v>
      </c>
      <c r="I237" s="72">
        <v>0</v>
      </c>
      <c r="J237" s="73">
        <v>0</v>
      </c>
      <c r="K237" s="72">
        <v>0</v>
      </c>
      <c r="L237" s="73">
        <v>0</v>
      </c>
      <c r="M237" s="71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</row>
    <row r="238" spans="1:20" x14ac:dyDescent="0.25">
      <c r="A238" s="102" t="s">
        <v>79</v>
      </c>
      <c r="B238" s="108" t="s">
        <v>160</v>
      </c>
      <c r="C238" s="5" t="s">
        <v>3</v>
      </c>
      <c r="D238" s="70">
        <f t="shared" si="103"/>
        <v>389.69900000000001</v>
      </c>
      <c r="E238" s="74">
        <f t="shared" ref="E238:J238" si="120">SUM(E239:E242)</f>
        <v>0</v>
      </c>
      <c r="F238" s="75">
        <f t="shared" si="120"/>
        <v>194.749</v>
      </c>
      <c r="G238" s="75">
        <f t="shared" si="120"/>
        <v>100</v>
      </c>
      <c r="H238" s="75">
        <f t="shared" si="120"/>
        <v>94.95</v>
      </c>
      <c r="I238" s="74">
        <f t="shared" si="120"/>
        <v>0</v>
      </c>
      <c r="J238" s="75">
        <f t="shared" si="120"/>
        <v>0</v>
      </c>
      <c r="K238" s="74">
        <f>SUM(K239:K242)</f>
        <v>0</v>
      </c>
      <c r="L238" s="75">
        <f>SUM(L239:L242)</f>
        <v>0</v>
      </c>
      <c r="M238" s="70">
        <f>SUM(M239:M242)</f>
        <v>0</v>
      </c>
      <c r="N238" s="74">
        <f>SUM(N239:N242)</f>
        <v>0</v>
      </c>
      <c r="O238" s="74">
        <f>SUM(O239:O242)</f>
        <v>0</v>
      </c>
      <c r="P238" s="74">
        <f t="shared" ref="P238:T238" si="121">SUM(P239:P242)</f>
        <v>0</v>
      </c>
      <c r="Q238" s="74">
        <f t="shared" si="121"/>
        <v>0</v>
      </c>
      <c r="R238" s="74">
        <f t="shared" si="121"/>
        <v>0</v>
      </c>
      <c r="S238" s="74">
        <f t="shared" si="121"/>
        <v>0</v>
      </c>
      <c r="T238" s="74">
        <f t="shared" si="121"/>
        <v>0</v>
      </c>
    </row>
    <row r="239" spans="1:20" x14ac:dyDescent="0.25">
      <c r="A239" s="102"/>
      <c r="B239" s="108"/>
      <c r="C239" s="14" t="s">
        <v>10</v>
      </c>
      <c r="D239" s="71">
        <f t="shared" si="103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</row>
    <row r="240" spans="1:20" x14ac:dyDescent="0.25">
      <c r="A240" s="102"/>
      <c r="B240" s="108"/>
      <c r="C240" s="14" t="s">
        <v>11</v>
      </c>
      <c r="D240" s="71">
        <f t="shared" si="103"/>
        <v>0</v>
      </c>
      <c r="E240" s="72">
        <v>0</v>
      </c>
      <c r="F240" s="73">
        <f>'ПРИЛОЖ  2'!J78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</row>
    <row r="241" spans="1:20" x14ac:dyDescent="0.25">
      <c r="A241" s="102"/>
      <c r="B241" s="108"/>
      <c r="C241" s="14" t="s">
        <v>12</v>
      </c>
      <c r="D241" s="71">
        <f t="shared" si="103"/>
        <v>389.69900000000001</v>
      </c>
      <c r="E241" s="72">
        <f>'ПРИЛОЖ  2'!I88</f>
        <v>0</v>
      </c>
      <c r="F241" s="73">
        <f>'ПРИЛОЖ  2'!J56</f>
        <v>194.749</v>
      </c>
      <c r="G241" s="73">
        <f>'ПРИЛОЖ  2'!K56</f>
        <v>100</v>
      </c>
      <c r="H241" s="73">
        <v>94.95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</row>
    <row r="242" spans="1:20" s="55" customFormat="1" x14ac:dyDescent="0.25">
      <c r="A242" s="102"/>
      <c r="B242" s="108"/>
      <c r="C242" s="60" t="s">
        <v>13</v>
      </c>
      <c r="D242" s="71">
        <f t="shared" si="103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98" t="s">
        <v>95</v>
      </c>
      <c r="B243" s="107" t="s">
        <v>161</v>
      </c>
      <c r="C243" s="52" t="s">
        <v>3</v>
      </c>
      <c r="D243" s="70">
        <f t="shared" si="103"/>
        <v>18603.792000000001</v>
      </c>
      <c r="E243" s="70">
        <f t="shared" ref="E243:K243" si="122">SUM(E244:E247)</f>
        <v>0</v>
      </c>
      <c r="F243" s="70">
        <f t="shared" si="122"/>
        <v>0</v>
      </c>
      <c r="G243" s="70">
        <f t="shared" si="122"/>
        <v>0</v>
      </c>
      <c r="H243" s="70">
        <f t="shared" si="122"/>
        <v>0</v>
      </c>
      <c r="I243" s="70">
        <f t="shared" si="122"/>
        <v>9365.9480000000003</v>
      </c>
      <c r="J243" s="70">
        <f t="shared" si="122"/>
        <v>6606.9439999999995</v>
      </c>
      <c r="K243" s="70">
        <f t="shared" si="122"/>
        <v>2630.9</v>
      </c>
      <c r="L243" s="70">
        <f>SUM(L244:L247)</f>
        <v>0</v>
      </c>
      <c r="M243" s="70">
        <f>SUM(M244:M247)</f>
        <v>0</v>
      </c>
      <c r="N243" s="70">
        <f>SUM(N244:N247)</f>
        <v>0</v>
      </c>
      <c r="O243" s="70">
        <f>SUM(O244:O247)</f>
        <v>0</v>
      </c>
      <c r="P243" s="70">
        <f t="shared" ref="P243:T243" si="123">SUM(P244:P247)</f>
        <v>0</v>
      </c>
      <c r="Q243" s="70">
        <f t="shared" si="123"/>
        <v>0</v>
      </c>
      <c r="R243" s="70">
        <f t="shared" si="123"/>
        <v>0</v>
      </c>
      <c r="S243" s="70">
        <f t="shared" si="123"/>
        <v>0</v>
      </c>
      <c r="T243" s="70">
        <f t="shared" si="123"/>
        <v>0</v>
      </c>
    </row>
    <row r="244" spans="1:20" s="55" customFormat="1" x14ac:dyDescent="0.25">
      <c r="A244" s="98"/>
      <c r="B244" s="107"/>
      <c r="C244" s="54" t="s">
        <v>10</v>
      </c>
      <c r="D244" s="71">
        <f t="shared" si="103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98"/>
      <c r="B245" s="107"/>
      <c r="C245" s="54" t="s">
        <v>11</v>
      </c>
      <c r="D245" s="71">
        <f t="shared" si="103"/>
        <v>17290.45</v>
      </c>
      <c r="E245" s="71">
        <v>0</v>
      </c>
      <c r="F245" s="71">
        <f>'ПРИЛОЖ  2'!J83</f>
        <v>0</v>
      </c>
      <c r="G245" s="71">
        <v>0</v>
      </c>
      <c r="H245" s="71">
        <v>0</v>
      </c>
      <c r="I245" s="71">
        <v>8514.4979999999996</v>
      </c>
      <c r="J245" s="71">
        <v>6276.5969999999998</v>
      </c>
      <c r="K245" s="71">
        <v>2499.355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98"/>
      <c r="B246" s="107"/>
      <c r="C246" s="54" t="s">
        <v>12</v>
      </c>
      <c r="D246" s="71">
        <f t="shared" si="103"/>
        <v>1313.3420000000001</v>
      </c>
      <c r="E246" s="71">
        <f>'ПРИЛОЖ  2'!I93</f>
        <v>0</v>
      </c>
      <c r="F246" s="71">
        <f>'ПРИЛОЖ  2'!J74</f>
        <v>0</v>
      </c>
      <c r="G246" s="71">
        <f>'ПРИЛОЖ  2'!K74</f>
        <v>0</v>
      </c>
      <c r="H246" s="71">
        <v>0</v>
      </c>
      <c r="I246" s="71">
        <f>'ПРИЛОЖ  2'!M58</f>
        <v>851.45</v>
      </c>
      <c r="J246" s="71">
        <f>'ПРИЛОЖ  2'!N58</f>
        <v>330.34699999999998</v>
      </c>
      <c r="K246" s="71">
        <f>'ПРИЛОЖ  2'!O58</f>
        <v>131.54499999999999</v>
      </c>
      <c r="L246" s="71">
        <f>'ПРИЛОЖ  2'!P58</f>
        <v>0</v>
      </c>
      <c r="M246" s="71">
        <f>'ПРИЛОЖ  2'!Q58</f>
        <v>0</v>
      </c>
      <c r="N246" s="71">
        <f>'ПРИЛОЖ  2'!R58</f>
        <v>0</v>
      </c>
      <c r="O246" s="71">
        <f>'ПРИЛОЖ  2'!S58</f>
        <v>0</v>
      </c>
      <c r="P246" s="71">
        <f>'ПРИЛОЖ  2'!T58</f>
        <v>0</v>
      </c>
      <c r="Q246" s="71">
        <f>'ПРИЛОЖ  2'!U58</f>
        <v>0</v>
      </c>
      <c r="R246" s="71">
        <f>'ПРИЛОЖ  2'!V58</f>
        <v>0</v>
      </c>
      <c r="S246" s="71">
        <f>'ПРИЛОЖ  2'!W58</f>
        <v>0</v>
      </c>
      <c r="T246" s="71">
        <f>'ПРИЛОЖ  2'!X58</f>
        <v>0</v>
      </c>
    </row>
    <row r="247" spans="1:20" s="55" customFormat="1" x14ac:dyDescent="0.25">
      <c r="A247" s="98"/>
      <c r="B247" s="107"/>
      <c r="C247" s="60" t="s">
        <v>13</v>
      </c>
      <c r="D247" s="71">
        <f t="shared" si="103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s="55" customFormat="1" x14ac:dyDescent="0.25">
      <c r="A248" s="102" t="s">
        <v>114</v>
      </c>
      <c r="B248" s="108" t="s">
        <v>125</v>
      </c>
      <c r="C248" s="52" t="s">
        <v>3</v>
      </c>
      <c r="D248" s="70">
        <f t="shared" si="103"/>
        <v>1100</v>
      </c>
      <c r="E248" s="70">
        <f t="shared" ref="E248:O248" si="124">SUM(E249:E252)</f>
        <v>0</v>
      </c>
      <c r="F248" s="70">
        <f t="shared" si="124"/>
        <v>0</v>
      </c>
      <c r="G248" s="70">
        <f t="shared" si="124"/>
        <v>0</v>
      </c>
      <c r="H248" s="70">
        <f t="shared" si="124"/>
        <v>0</v>
      </c>
      <c r="I248" s="70">
        <f t="shared" si="124"/>
        <v>1100</v>
      </c>
      <c r="J248" s="70">
        <f t="shared" si="124"/>
        <v>0</v>
      </c>
      <c r="K248" s="70">
        <f t="shared" si="124"/>
        <v>0</v>
      </c>
      <c r="L248" s="70">
        <f t="shared" si="124"/>
        <v>0</v>
      </c>
      <c r="M248" s="70">
        <f t="shared" si="124"/>
        <v>0</v>
      </c>
      <c r="N248" s="70">
        <f t="shared" si="124"/>
        <v>0</v>
      </c>
      <c r="O248" s="70">
        <f t="shared" si="124"/>
        <v>0</v>
      </c>
      <c r="P248" s="70">
        <f t="shared" ref="P248:T248" si="125">SUM(P249:P252)</f>
        <v>0</v>
      </c>
      <c r="Q248" s="70">
        <f t="shared" si="125"/>
        <v>0</v>
      </c>
      <c r="R248" s="70">
        <f t="shared" si="125"/>
        <v>0</v>
      </c>
      <c r="S248" s="70">
        <f t="shared" si="125"/>
        <v>0</v>
      </c>
      <c r="T248" s="70">
        <f t="shared" si="125"/>
        <v>0</v>
      </c>
    </row>
    <row r="249" spans="1:20" s="55" customFormat="1" x14ac:dyDescent="0.25">
      <c r="A249" s="102"/>
      <c r="B249" s="108"/>
      <c r="C249" s="54" t="s">
        <v>10</v>
      </c>
      <c r="D249" s="71">
        <f t="shared" si="103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</row>
    <row r="250" spans="1:20" s="55" customFormat="1" x14ac:dyDescent="0.25">
      <c r="A250" s="102"/>
      <c r="B250" s="108"/>
      <c r="C250" s="54" t="s">
        <v>11</v>
      </c>
      <c r="D250" s="71">
        <f t="shared" si="103"/>
        <v>0</v>
      </c>
      <c r="E250" s="71">
        <v>0</v>
      </c>
      <c r="F250" s="71">
        <f>'ПРИЛОЖ  2'!J88</f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s="55" customFormat="1" x14ac:dyDescent="0.25">
      <c r="A251" s="102"/>
      <c r="B251" s="108"/>
      <c r="C251" s="54" t="s">
        <v>12</v>
      </c>
      <c r="D251" s="71">
        <f t="shared" si="103"/>
        <v>1100</v>
      </c>
      <c r="E251" s="71">
        <f>'ПРИЛОЖ  2'!I98</f>
        <v>0</v>
      </c>
      <c r="F251" s="71">
        <f>'ПРИЛОЖ  2'!J79</f>
        <v>0</v>
      </c>
      <c r="G251" s="71">
        <f>'ПРИЛОЖ  2'!K79</f>
        <v>0</v>
      </c>
      <c r="H251" s="71">
        <v>0</v>
      </c>
      <c r="I251" s="71">
        <f>'ПРИЛОЖ  2'!M59</f>
        <v>1100</v>
      </c>
      <c r="J251" s="71">
        <f>'ПРИЛОЖ  2'!N74</f>
        <v>0</v>
      </c>
      <c r="K251" s="71">
        <f>'ПРИЛОЖ  2'!O74</f>
        <v>0</v>
      </c>
      <c r="L251" s="71">
        <f>'ПРИЛОЖ  2'!P74</f>
        <v>0</v>
      </c>
      <c r="M251" s="71">
        <f>'ПРИЛОЖ  2'!Q74</f>
        <v>0</v>
      </c>
      <c r="N251" s="71">
        <f>'ПРИЛОЖ  2'!R74</f>
        <v>0</v>
      </c>
      <c r="O251" s="71">
        <f>'ПРИЛОЖ  2'!S74</f>
        <v>0</v>
      </c>
      <c r="P251" s="71">
        <f>'ПРИЛОЖ  2'!T74</f>
        <v>0</v>
      </c>
      <c r="Q251" s="71">
        <f>'ПРИЛОЖ  2'!U74</f>
        <v>0</v>
      </c>
      <c r="R251" s="71">
        <f>'ПРИЛОЖ  2'!V74</f>
        <v>0</v>
      </c>
      <c r="S251" s="71">
        <f>'ПРИЛОЖ  2'!W74</f>
        <v>0</v>
      </c>
      <c r="T251" s="71">
        <f>'ПРИЛОЖ  2'!X74</f>
        <v>0</v>
      </c>
    </row>
    <row r="252" spans="1:20" x14ac:dyDescent="0.25">
      <c r="A252" s="102"/>
      <c r="B252" s="108"/>
      <c r="C252" s="3" t="s">
        <v>13</v>
      </c>
      <c r="D252" s="71">
        <f t="shared" si="103"/>
        <v>0</v>
      </c>
      <c r="E252" s="72">
        <v>0</v>
      </c>
      <c r="F252" s="73">
        <v>0</v>
      </c>
      <c r="G252" s="73">
        <v>0</v>
      </c>
      <c r="H252" s="73">
        <v>0</v>
      </c>
      <c r="I252" s="72">
        <v>0</v>
      </c>
      <c r="J252" s="73">
        <v>0</v>
      </c>
      <c r="K252" s="72">
        <v>0</v>
      </c>
      <c r="L252" s="73">
        <v>0</v>
      </c>
      <c r="M252" s="71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</row>
    <row r="253" spans="1:20" x14ac:dyDescent="0.25">
      <c r="A253" s="102" t="s">
        <v>124</v>
      </c>
      <c r="B253" s="108" t="s">
        <v>191</v>
      </c>
      <c r="C253" s="5" t="s">
        <v>3</v>
      </c>
      <c r="D253" s="70">
        <f t="shared" si="103"/>
        <v>0</v>
      </c>
      <c r="E253" s="74">
        <f t="shared" ref="E253:O253" si="126">SUM(E254:E257)</f>
        <v>0</v>
      </c>
      <c r="F253" s="75">
        <f t="shared" si="126"/>
        <v>0</v>
      </c>
      <c r="G253" s="75">
        <f t="shared" si="126"/>
        <v>0</v>
      </c>
      <c r="H253" s="75">
        <f t="shared" si="126"/>
        <v>0</v>
      </c>
      <c r="I253" s="74">
        <f t="shared" si="126"/>
        <v>0</v>
      </c>
      <c r="J253" s="75">
        <f t="shared" si="126"/>
        <v>0</v>
      </c>
      <c r="K253" s="74">
        <f t="shared" si="126"/>
        <v>0</v>
      </c>
      <c r="L253" s="75">
        <f t="shared" si="126"/>
        <v>0</v>
      </c>
      <c r="M253" s="70">
        <f t="shared" si="126"/>
        <v>0</v>
      </c>
      <c r="N253" s="74">
        <f t="shared" si="126"/>
        <v>0</v>
      </c>
      <c r="O253" s="74">
        <f t="shared" si="126"/>
        <v>0</v>
      </c>
      <c r="P253" s="74">
        <f t="shared" ref="P253:T253" si="127">SUM(P254:P257)</f>
        <v>0</v>
      </c>
      <c r="Q253" s="74">
        <f t="shared" si="127"/>
        <v>0</v>
      </c>
      <c r="R253" s="74">
        <f t="shared" si="127"/>
        <v>0</v>
      </c>
      <c r="S253" s="74">
        <f t="shared" si="127"/>
        <v>0</v>
      </c>
      <c r="T253" s="74">
        <f t="shared" si="127"/>
        <v>0</v>
      </c>
    </row>
    <row r="254" spans="1:20" x14ac:dyDescent="0.25">
      <c r="A254" s="102"/>
      <c r="B254" s="108"/>
      <c r="C254" s="14" t="s">
        <v>10</v>
      </c>
      <c r="D254" s="71">
        <f t="shared" si="103"/>
        <v>0</v>
      </c>
      <c r="E254" s="72">
        <v>0</v>
      </c>
      <c r="F254" s="73">
        <v>0</v>
      </c>
      <c r="G254" s="73">
        <v>0</v>
      </c>
      <c r="H254" s="73">
        <v>0</v>
      </c>
      <c r="I254" s="72">
        <v>0</v>
      </c>
      <c r="J254" s="73">
        <v>0</v>
      </c>
      <c r="K254" s="72">
        <v>0</v>
      </c>
      <c r="L254" s="73">
        <v>0</v>
      </c>
      <c r="M254" s="71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</row>
    <row r="255" spans="1:20" x14ac:dyDescent="0.25">
      <c r="A255" s="102"/>
      <c r="B255" s="108"/>
      <c r="C255" s="14" t="s">
        <v>11</v>
      </c>
      <c r="D255" s="71">
        <f t="shared" si="103"/>
        <v>0</v>
      </c>
      <c r="E255" s="72">
        <v>0</v>
      </c>
      <c r="F255" s="73">
        <f>'ПРИЛОЖ  2'!J88</f>
        <v>0</v>
      </c>
      <c r="G255" s="73">
        <v>0</v>
      </c>
      <c r="H255" s="73">
        <v>0</v>
      </c>
      <c r="I255" s="72">
        <v>0</v>
      </c>
      <c r="J255" s="73">
        <v>0</v>
      </c>
      <c r="K255" s="72">
        <v>0</v>
      </c>
      <c r="L255" s="73">
        <v>0</v>
      </c>
      <c r="M255" s="71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</row>
    <row r="256" spans="1:20" x14ac:dyDescent="0.25">
      <c r="A256" s="102"/>
      <c r="B256" s="108"/>
      <c r="C256" s="14" t="s">
        <v>12</v>
      </c>
      <c r="D256" s="71">
        <f t="shared" si="103"/>
        <v>0</v>
      </c>
      <c r="E256" s="72">
        <f>'ПРИЛОЖ  2'!I98</f>
        <v>0</v>
      </c>
      <c r="F256" s="73">
        <f>'ПРИЛОЖ  2'!J79</f>
        <v>0</v>
      </c>
      <c r="G256" s="73">
        <f>'ПРИЛОЖ  2'!K79</f>
        <v>0</v>
      </c>
      <c r="H256" s="73">
        <v>0</v>
      </c>
      <c r="I256" s="72">
        <v>0</v>
      </c>
      <c r="J256" s="73">
        <f>'ПРИЛОЖ  2'!N75</f>
        <v>0</v>
      </c>
      <c r="K256" s="72">
        <f>'ПРИЛОЖ  2'!O75</f>
        <v>0</v>
      </c>
      <c r="L256" s="73">
        <f>'ПРИЛОЖ  2'!P75</f>
        <v>0</v>
      </c>
      <c r="M256" s="71">
        <f>'ПРИЛОЖ  2'!Q75</f>
        <v>0</v>
      </c>
      <c r="N256" s="72">
        <f>'ПРИЛОЖ  2'!R75</f>
        <v>0</v>
      </c>
      <c r="O256" s="72">
        <f>'ПРИЛОЖ  2'!S75</f>
        <v>0</v>
      </c>
      <c r="P256" s="72">
        <f>'ПРИЛОЖ  2'!T75</f>
        <v>0</v>
      </c>
      <c r="Q256" s="72">
        <f>'ПРИЛОЖ  2'!U75</f>
        <v>0</v>
      </c>
      <c r="R256" s="72">
        <f>'ПРИЛОЖ  2'!V75</f>
        <v>0</v>
      </c>
      <c r="S256" s="72">
        <f>'ПРИЛОЖ  2'!W75</f>
        <v>0</v>
      </c>
      <c r="T256" s="72">
        <f>'ПРИЛОЖ  2'!X75</f>
        <v>0</v>
      </c>
    </row>
    <row r="257" spans="1:20" s="55" customFormat="1" x14ac:dyDescent="0.25">
      <c r="A257" s="102"/>
      <c r="B257" s="108"/>
      <c r="C257" s="60" t="s">
        <v>13</v>
      </c>
      <c r="D257" s="71">
        <f t="shared" si="103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126</v>
      </c>
      <c r="B258" s="107" t="s">
        <v>192</v>
      </c>
      <c r="C258" s="52" t="s">
        <v>3</v>
      </c>
      <c r="D258" s="70">
        <f t="shared" si="103"/>
        <v>34720.109479999999</v>
      </c>
      <c r="E258" s="70">
        <f t="shared" ref="E258:O258" si="128">SUM(E259:E262)</f>
        <v>0</v>
      </c>
      <c r="F258" s="70">
        <f t="shared" si="128"/>
        <v>0</v>
      </c>
      <c r="G258" s="70">
        <f t="shared" si="128"/>
        <v>0</v>
      </c>
      <c r="H258" s="70">
        <f t="shared" si="128"/>
        <v>0</v>
      </c>
      <c r="I258" s="70">
        <f t="shared" si="128"/>
        <v>11.298</v>
      </c>
      <c r="J258" s="70">
        <f t="shared" si="128"/>
        <v>5178.2790000000005</v>
      </c>
      <c r="K258" s="70">
        <f t="shared" si="128"/>
        <v>7023.0320000000002</v>
      </c>
      <c r="L258" s="70">
        <f t="shared" si="128"/>
        <v>12794.8559</v>
      </c>
      <c r="M258" s="70">
        <f t="shared" si="128"/>
        <v>1812.6445799999999</v>
      </c>
      <c r="N258" s="70">
        <f t="shared" si="128"/>
        <v>7300</v>
      </c>
      <c r="O258" s="70">
        <f t="shared" si="128"/>
        <v>300</v>
      </c>
      <c r="P258" s="70">
        <f t="shared" ref="P258:T258" si="129">SUM(P259:P262)</f>
        <v>300</v>
      </c>
      <c r="Q258" s="70">
        <f t="shared" si="129"/>
        <v>0</v>
      </c>
      <c r="R258" s="70">
        <f t="shared" si="129"/>
        <v>0</v>
      </c>
      <c r="S258" s="70">
        <f t="shared" si="129"/>
        <v>0</v>
      </c>
      <c r="T258" s="70">
        <f t="shared" si="129"/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103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103"/>
        <v>0</v>
      </c>
      <c r="E260" s="71">
        <v>0</v>
      </c>
      <c r="F260" s="71">
        <f>'ПРИЛОЖ  2'!J93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103"/>
        <v>34720.109479999999</v>
      </c>
      <c r="E261" s="71">
        <f>'ПРИЛОЖ  2'!I103</f>
        <v>0</v>
      </c>
      <c r="F261" s="71">
        <f>'ПРИЛОЖ  2'!J84</f>
        <v>0</v>
      </c>
      <c r="G261" s="71">
        <f>'ПРИЛОЖ  2'!K84</f>
        <v>0</v>
      </c>
      <c r="H261" s="71">
        <v>0</v>
      </c>
      <c r="I261" s="71">
        <f>'ПРИЛОЖ  2'!M57</f>
        <v>11.298</v>
      </c>
      <c r="J261" s="71">
        <f>'ПРИЛОЖ  2'!N57</f>
        <v>5178.2790000000005</v>
      </c>
      <c r="K261" s="71">
        <f>'ПРИЛОЖ  2'!O57</f>
        <v>7023.0320000000002</v>
      </c>
      <c r="L261" s="71">
        <f>'ПРИЛОЖ  2'!P57</f>
        <v>12794.8559</v>
      </c>
      <c r="M261" s="71">
        <f>'ПРИЛОЖ  2'!Q57</f>
        <v>1812.6445799999999</v>
      </c>
      <c r="N261" s="71">
        <f>'ПРИЛОЖ  2'!R57</f>
        <v>7300</v>
      </c>
      <c r="O261" s="71">
        <f>'ПРИЛОЖ  2'!S57</f>
        <v>300</v>
      </c>
      <c r="P261" s="71">
        <f>'ПРИЛОЖ  2'!T57</f>
        <v>300</v>
      </c>
      <c r="Q261" s="71">
        <f>'ПРИЛОЖ  2'!U57</f>
        <v>0</v>
      </c>
      <c r="R261" s="71">
        <f>'ПРИЛОЖ  2'!V57</f>
        <v>0</v>
      </c>
      <c r="S261" s="71">
        <f>'ПРИЛОЖ  2'!W57</f>
        <v>0</v>
      </c>
      <c r="T261" s="71">
        <f>'ПРИЛОЖ  2'!X57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ref="D262:D313" si="130">SUM(E262:T262)</f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166</v>
      </c>
      <c r="B263" s="107" t="s">
        <v>167</v>
      </c>
      <c r="C263" s="52" t="s">
        <v>3</v>
      </c>
      <c r="D263" s="70">
        <f t="shared" si="130"/>
        <v>15762.946749999999</v>
      </c>
      <c r="E263" s="70">
        <f t="shared" ref="E263:O263" si="131">SUM(E264:E267)</f>
        <v>0</v>
      </c>
      <c r="F263" s="70">
        <f t="shared" si="131"/>
        <v>0</v>
      </c>
      <c r="G263" s="70">
        <f t="shared" si="131"/>
        <v>0</v>
      </c>
      <c r="H263" s="70">
        <f t="shared" si="131"/>
        <v>0</v>
      </c>
      <c r="I263" s="70">
        <f t="shared" si="131"/>
        <v>0</v>
      </c>
      <c r="J263" s="70">
        <f t="shared" si="131"/>
        <v>1586.894</v>
      </c>
      <c r="K263" s="70">
        <f t="shared" si="131"/>
        <v>3804.248</v>
      </c>
      <c r="L263" s="70">
        <f t="shared" si="131"/>
        <v>4974.0266899999997</v>
      </c>
      <c r="M263" s="70">
        <f t="shared" si="131"/>
        <v>1397.7780600000001</v>
      </c>
      <c r="N263" s="70">
        <f t="shared" si="131"/>
        <v>0</v>
      </c>
      <c r="O263" s="70">
        <f t="shared" si="131"/>
        <v>2000</v>
      </c>
      <c r="P263" s="70">
        <f t="shared" ref="P263:T263" si="132">SUM(P264:P267)</f>
        <v>2000</v>
      </c>
      <c r="Q263" s="70">
        <f t="shared" si="132"/>
        <v>0</v>
      </c>
      <c r="R263" s="70">
        <f t="shared" si="132"/>
        <v>0</v>
      </c>
      <c r="S263" s="70">
        <f t="shared" si="132"/>
        <v>0</v>
      </c>
      <c r="T263" s="70">
        <f t="shared" si="132"/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130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130"/>
        <v>0</v>
      </c>
      <c r="E265" s="71">
        <v>0</v>
      </c>
      <c r="F265" s="71">
        <f>'ПРИЛОЖ  2'!J98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130"/>
        <v>15762.946749999999</v>
      </c>
      <c r="E266" s="71">
        <f>'ПРИЛОЖ  2'!I108</f>
        <v>0</v>
      </c>
      <c r="F266" s="71">
        <f>'ПРИЛОЖ  2'!J89</f>
        <v>0</v>
      </c>
      <c r="G266" s="71">
        <f>'ПРИЛОЖ  2'!K89</f>
        <v>0</v>
      </c>
      <c r="H266" s="71">
        <v>0</v>
      </c>
      <c r="I266" s="71">
        <v>0</v>
      </c>
      <c r="J266" s="71">
        <f>'ПРИЛОЖ  2'!N61</f>
        <v>1586.894</v>
      </c>
      <c r="K266" s="71">
        <f>'ПРИЛОЖ  2'!O61</f>
        <v>3804.248</v>
      </c>
      <c r="L266" s="71">
        <f>'ПРИЛОЖ  2'!P61</f>
        <v>4974.0266899999997</v>
      </c>
      <c r="M266" s="71">
        <f>'ПРИЛОЖ  2'!Q61</f>
        <v>1397.7780600000001</v>
      </c>
      <c r="N266" s="71">
        <f>'ПРИЛОЖ  2'!R61</f>
        <v>0</v>
      </c>
      <c r="O266" s="71">
        <f>'ПРИЛОЖ  2'!S61</f>
        <v>2000</v>
      </c>
      <c r="P266" s="71">
        <f>'ПРИЛОЖ  2'!T61</f>
        <v>2000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130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98" t="s">
        <v>169</v>
      </c>
      <c r="B268" s="107" t="s">
        <v>170</v>
      </c>
      <c r="C268" s="52" t="s">
        <v>3</v>
      </c>
      <c r="D268" s="70">
        <f t="shared" si="130"/>
        <v>5251.3720000000003</v>
      </c>
      <c r="E268" s="70">
        <f t="shared" ref="E268:O268" si="133">SUM(E269:E272)</f>
        <v>0</v>
      </c>
      <c r="F268" s="70">
        <f t="shared" si="133"/>
        <v>0</v>
      </c>
      <c r="G268" s="70">
        <f t="shared" si="133"/>
        <v>0</v>
      </c>
      <c r="H268" s="70">
        <f t="shared" si="133"/>
        <v>0</v>
      </c>
      <c r="I268" s="70">
        <f t="shared" si="133"/>
        <v>0</v>
      </c>
      <c r="J268" s="70">
        <f t="shared" si="133"/>
        <v>1711.3720000000001</v>
      </c>
      <c r="K268" s="70">
        <f t="shared" si="133"/>
        <v>1000</v>
      </c>
      <c r="L268" s="70">
        <f t="shared" si="133"/>
        <v>1040</v>
      </c>
      <c r="M268" s="70">
        <f t="shared" si="133"/>
        <v>0</v>
      </c>
      <c r="N268" s="70">
        <f t="shared" si="133"/>
        <v>500</v>
      </c>
      <c r="O268" s="70">
        <f t="shared" si="133"/>
        <v>500</v>
      </c>
      <c r="P268" s="70">
        <f t="shared" ref="P268:T268" si="134">SUM(P269:P272)</f>
        <v>500</v>
      </c>
      <c r="Q268" s="70">
        <f t="shared" si="134"/>
        <v>0</v>
      </c>
      <c r="R268" s="70">
        <f t="shared" si="134"/>
        <v>0</v>
      </c>
      <c r="S268" s="70">
        <f t="shared" si="134"/>
        <v>0</v>
      </c>
      <c r="T268" s="70">
        <f t="shared" si="134"/>
        <v>0</v>
      </c>
    </row>
    <row r="269" spans="1:20" s="55" customFormat="1" x14ac:dyDescent="0.25">
      <c r="A269" s="98"/>
      <c r="B269" s="107"/>
      <c r="C269" s="54" t="s">
        <v>10</v>
      </c>
      <c r="D269" s="71">
        <f t="shared" si="130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  <c r="O269" s="71">
        <v>0</v>
      </c>
      <c r="P269" s="71">
        <v>0</v>
      </c>
      <c r="Q269" s="71">
        <v>0</v>
      </c>
      <c r="R269" s="71">
        <v>0</v>
      </c>
      <c r="S269" s="71">
        <v>0</v>
      </c>
      <c r="T269" s="71">
        <v>0</v>
      </c>
    </row>
    <row r="270" spans="1:20" s="55" customFormat="1" x14ac:dyDescent="0.25">
      <c r="A270" s="98"/>
      <c r="B270" s="107"/>
      <c r="C270" s="54" t="s">
        <v>11</v>
      </c>
      <c r="D270" s="71">
        <f t="shared" si="130"/>
        <v>0</v>
      </c>
      <c r="E270" s="71">
        <v>0</v>
      </c>
      <c r="F270" s="71">
        <f>'ПРИЛОЖ  2'!J103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0</v>
      </c>
      <c r="R270" s="71">
        <v>0</v>
      </c>
      <c r="S270" s="71">
        <v>0</v>
      </c>
      <c r="T270" s="71">
        <v>0</v>
      </c>
    </row>
    <row r="271" spans="1:20" s="55" customFormat="1" x14ac:dyDescent="0.25">
      <c r="A271" s="98"/>
      <c r="B271" s="107"/>
      <c r="C271" s="54" t="s">
        <v>12</v>
      </c>
      <c r="D271" s="71">
        <f t="shared" si="130"/>
        <v>5251.3720000000003</v>
      </c>
      <c r="E271" s="71">
        <f>'ПРИЛОЖ  2'!I113</f>
        <v>0</v>
      </c>
      <c r="F271" s="71">
        <f>'ПРИЛОЖ  2'!J94</f>
        <v>0</v>
      </c>
      <c r="G271" s="71">
        <f>'ПРИЛОЖ  2'!K94</f>
        <v>0</v>
      </c>
      <c r="H271" s="71">
        <v>0</v>
      </c>
      <c r="I271" s="71">
        <v>0</v>
      </c>
      <c r="J271" s="71">
        <f>'ПРИЛОЖ  2'!N62</f>
        <v>1711.3720000000001</v>
      </c>
      <c r="K271" s="71">
        <f>'ПРИЛОЖ  2'!O62</f>
        <v>1000</v>
      </c>
      <c r="L271" s="71">
        <f>'ПРИЛОЖ  2'!P62</f>
        <v>1040</v>
      </c>
      <c r="M271" s="71">
        <f>'ПРИЛОЖ  2'!Q62</f>
        <v>0</v>
      </c>
      <c r="N271" s="71">
        <f>'ПРИЛОЖ  2'!R62</f>
        <v>500</v>
      </c>
      <c r="O271" s="71">
        <f>'ПРИЛОЖ  2'!S62</f>
        <v>500</v>
      </c>
      <c r="P271" s="71">
        <f>'ПРИЛОЖ  2'!T62</f>
        <v>500</v>
      </c>
      <c r="Q271" s="71">
        <f>'ПРИЛОЖ  2'!U62</f>
        <v>0</v>
      </c>
      <c r="R271" s="71">
        <f>'ПРИЛОЖ  2'!V62</f>
        <v>0</v>
      </c>
      <c r="S271" s="71">
        <f>'ПРИЛОЖ  2'!W62</f>
        <v>0</v>
      </c>
      <c r="T271" s="71">
        <f>'ПРИЛОЖ  2'!X62</f>
        <v>0</v>
      </c>
    </row>
    <row r="272" spans="1:20" s="55" customFormat="1" x14ac:dyDescent="0.25">
      <c r="A272" s="98"/>
      <c r="B272" s="107"/>
      <c r="C272" s="60" t="s">
        <v>13</v>
      </c>
      <c r="D272" s="71">
        <f t="shared" si="130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1">
        <v>0</v>
      </c>
      <c r="S272" s="71">
        <v>0</v>
      </c>
      <c r="T272" s="71">
        <v>0</v>
      </c>
    </row>
    <row r="273" spans="1:20" s="55" customFormat="1" x14ac:dyDescent="0.25">
      <c r="A273" s="102" t="s">
        <v>178</v>
      </c>
      <c r="B273" s="108" t="s">
        <v>182</v>
      </c>
      <c r="C273" s="52" t="s">
        <v>3</v>
      </c>
      <c r="D273" s="70">
        <f t="shared" si="130"/>
        <v>262.21199999999999</v>
      </c>
      <c r="E273" s="70">
        <f t="shared" ref="E273:O273" si="135">SUM(E274:E277)</f>
        <v>0</v>
      </c>
      <c r="F273" s="70">
        <f t="shared" si="135"/>
        <v>0</v>
      </c>
      <c r="G273" s="70">
        <f t="shared" si="135"/>
        <v>0</v>
      </c>
      <c r="H273" s="70">
        <f t="shared" si="135"/>
        <v>0</v>
      </c>
      <c r="I273" s="70">
        <f t="shared" si="135"/>
        <v>0</v>
      </c>
      <c r="J273" s="70">
        <f t="shared" si="135"/>
        <v>262.21199999999999</v>
      </c>
      <c r="K273" s="70">
        <f t="shared" si="135"/>
        <v>0</v>
      </c>
      <c r="L273" s="70">
        <f t="shared" si="135"/>
        <v>0</v>
      </c>
      <c r="M273" s="70">
        <f t="shared" si="135"/>
        <v>0</v>
      </c>
      <c r="N273" s="70">
        <f t="shared" si="135"/>
        <v>0</v>
      </c>
      <c r="O273" s="70">
        <f t="shared" si="135"/>
        <v>0</v>
      </c>
      <c r="P273" s="70">
        <f t="shared" ref="P273:T273" si="136">SUM(P274:P277)</f>
        <v>0</v>
      </c>
      <c r="Q273" s="70">
        <f t="shared" si="136"/>
        <v>0</v>
      </c>
      <c r="R273" s="70">
        <f t="shared" si="136"/>
        <v>0</v>
      </c>
      <c r="S273" s="70">
        <f t="shared" si="136"/>
        <v>0</v>
      </c>
      <c r="T273" s="70">
        <f t="shared" si="136"/>
        <v>0</v>
      </c>
    </row>
    <row r="274" spans="1:20" x14ac:dyDescent="0.25">
      <c r="A274" s="102"/>
      <c r="B274" s="108"/>
      <c r="C274" s="14" t="s">
        <v>10</v>
      </c>
      <c r="D274" s="71">
        <f t="shared" si="130"/>
        <v>0</v>
      </c>
      <c r="E274" s="72">
        <v>0</v>
      </c>
      <c r="F274" s="73">
        <v>0</v>
      </c>
      <c r="G274" s="73">
        <v>0</v>
      </c>
      <c r="H274" s="73">
        <v>0</v>
      </c>
      <c r="I274" s="72">
        <v>0</v>
      </c>
      <c r="J274" s="73">
        <v>0</v>
      </c>
      <c r="K274" s="72">
        <v>0</v>
      </c>
      <c r="L274" s="73">
        <v>0</v>
      </c>
      <c r="M274" s="71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</row>
    <row r="275" spans="1:20" x14ac:dyDescent="0.25">
      <c r="A275" s="102"/>
      <c r="B275" s="108"/>
      <c r="C275" s="14" t="s">
        <v>11</v>
      </c>
      <c r="D275" s="71">
        <f t="shared" si="130"/>
        <v>0</v>
      </c>
      <c r="E275" s="72">
        <v>0</v>
      </c>
      <c r="F275" s="73">
        <f>'ПРИЛОЖ  2'!J108</f>
        <v>0</v>
      </c>
      <c r="G275" s="73">
        <v>0</v>
      </c>
      <c r="H275" s="73">
        <v>0</v>
      </c>
      <c r="I275" s="72">
        <v>0</v>
      </c>
      <c r="J275" s="73">
        <v>0</v>
      </c>
      <c r="K275" s="72">
        <v>0</v>
      </c>
      <c r="L275" s="73">
        <v>0</v>
      </c>
      <c r="M275" s="71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</row>
    <row r="276" spans="1:20" x14ac:dyDescent="0.25">
      <c r="A276" s="102"/>
      <c r="B276" s="108"/>
      <c r="C276" s="14" t="s">
        <v>12</v>
      </c>
      <c r="D276" s="71">
        <f t="shared" si="130"/>
        <v>262.21199999999999</v>
      </c>
      <c r="E276" s="72">
        <f>'ПРИЛОЖ  2'!I118</f>
        <v>0</v>
      </c>
      <c r="F276" s="73">
        <f>'ПРИЛОЖ  2'!J99</f>
        <v>0</v>
      </c>
      <c r="G276" s="73">
        <f>'ПРИЛОЖ  2'!K99</f>
        <v>0</v>
      </c>
      <c r="H276" s="73">
        <v>0</v>
      </c>
      <c r="I276" s="72">
        <v>0</v>
      </c>
      <c r="J276" s="73">
        <f>'ПРИЛОЖ  2'!N63</f>
        <v>262.21199999999999</v>
      </c>
      <c r="K276" s="72">
        <f>'ПРИЛОЖ  2'!O95</f>
        <v>0</v>
      </c>
      <c r="L276" s="73">
        <f>'ПРИЛОЖ  2'!P95</f>
        <v>0</v>
      </c>
      <c r="M276" s="71">
        <f>'ПРИЛОЖ  2'!Q95</f>
        <v>0</v>
      </c>
      <c r="N276" s="72">
        <f>'ПРИЛОЖ  2'!R95</f>
        <v>0</v>
      </c>
      <c r="O276" s="72">
        <f>'ПРИЛОЖ  2'!S95</f>
        <v>0</v>
      </c>
      <c r="P276" s="72">
        <f>'ПРИЛОЖ  2'!T95</f>
        <v>0</v>
      </c>
      <c r="Q276" s="72">
        <f>'ПРИЛОЖ  2'!U95</f>
        <v>0</v>
      </c>
      <c r="R276" s="72">
        <f>'ПРИЛОЖ  2'!V95</f>
        <v>0</v>
      </c>
      <c r="S276" s="72">
        <f>'ПРИЛОЖ  2'!W95</f>
        <v>0</v>
      </c>
      <c r="T276" s="72">
        <f>'ПРИЛОЖ  2'!X95</f>
        <v>0</v>
      </c>
    </row>
    <row r="277" spans="1:20" x14ac:dyDescent="0.25">
      <c r="A277" s="102"/>
      <c r="B277" s="108"/>
      <c r="C277" s="3" t="s">
        <v>13</v>
      </c>
      <c r="D277" s="71">
        <f t="shared" si="130"/>
        <v>0</v>
      </c>
      <c r="E277" s="72">
        <v>0</v>
      </c>
      <c r="F277" s="73">
        <v>0</v>
      </c>
      <c r="G277" s="73">
        <v>0</v>
      </c>
      <c r="H277" s="73">
        <v>0</v>
      </c>
      <c r="I277" s="72">
        <v>0</v>
      </c>
      <c r="J277" s="73">
        <v>0</v>
      </c>
      <c r="K277" s="72">
        <v>0</v>
      </c>
      <c r="L277" s="73">
        <v>0</v>
      </c>
      <c r="M277" s="71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</row>
    <row r="278" spans="1:20" s="55" customFormat="1" x14ac:dyDescent="0.25">
      <c r="A278" s="98" t="s">
        <v>216</v>
      </c>
      <c r="B278" s="107" t="s">
        <v>222</v>
      </c>
      <c r="C278" s="52" t="s">
        <v>3</v>
      </c>
      <c r="D278" s="70">
        <f t="shared" si="130"/>
        <v>695.74405999999999</v>
      </c>
      <c r="E278" s="70">
        <f t="shared" ref="E278:O278" si="137">SUM(E279:E282)</f>
        <v>0</v>
      </c>
      <c r="F278" s="70">
        <f t="shared" si="137"/>
        <v>0</v>
      </c>
      <c r="G278" s="70">
        <f t="shared" si="137"/>
        <v>0</v>
      </c>
      <c r="H278" s="70">
        <f t="shared" si="137"/>
        <v>0</v>
      </c>
      <c r="I278" s="70">
        <f t="shared" si="137"/>
        <v>0</v>
      </c>
      <c r="J278" s="70">
        <f t="shared" si="137"/>
        <v>0</v>
      </c>
      <c r="K278" s="70">
        <f t="shared" si="137"/>
        <v>0</v>
      </c>
      <c r="L278" s="70">
        <f t="shared" si="137"/>
        <v>545.74405999999999</v>
      </c>
      <c r="M278" s="70">
        <f t="shared" si="137"/>
        <v>100</v>
      </c>
      <c r="N278" s="70">
        <f t="shared" si="137"/>
        <v>50</v>
      </c>
      <c r="O278" s="70">
        <f t="shared" si="137"/>
        <v>0</v>
      </c>
      <c r="P278" s="70">
        <f t="shared" ref="P278:T278" si="138">SUM(P279:P282)</f>
        <v>0</v>
      </c>
      <c r="Q278" s="70">
        <f t="shared" si="138"/>
        <v>0</v>
      </c>
      <c r="R278" s="70">
        <f t="shared" si="138"/>
        <v>0</v>
      </c>
      <c r="S278" s="70">
        <f t="shared" si="138"/>
        <v>0</v>
      </c>
      <c r="T278" s="70">
        <f t="shared" si="138"/>
        <v>0</v>
      </c>
    </row>
    <row r="279" spans="1:20" s="55" customFormat="1" x14ac:dyDescent="0.25">
      <c r="A279" s="98"/>
      <c r="B279" s="107"/>
      <c r="C279" s="54" t="s">
        <v>10</v>
      </c>
      <c r="D279" s="71">
        <f t="shared" si="130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7"/>
      <c r="C280" s="54" t="s">
        <v>11</v>
      </c>
      <c r="D280" s="71">
        <f t="shared" si="130"/>
        <v>0</v>
      </c>
      <c r="E280" s="71">
        <v>0</v>
      </c>
      <c r="F280" s="71">
        <f>'ПРИЛОЖ  2'!J113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7"/>
      <c r="C281" s="54" t="s">
        <v>12</v>
      </c>
      <c r="D281" s="71">
        <f t="shared" si="130"/>
        <v>695.74405999999999</v>
      </c>
      <c r="E281" s="71">
        <f>'ПРИЛОЖ  2'!I123</f>
        <v>0</v>
      </c>
      <c r="F281" s="71">
        <f>'ПРИЛОЖ  2'!J104</f>
        <v>0</v>
      </c>
      <c r="G281" s="71">
        <f>'ПРИЛОЖ  2'!K104</f>
        <v>0</v>
      </c>
      <c r="H281" s="71">
        <v>0</v>
      </c>
      <c r="I281" s="71">
        <v>0</v>
      </c>
      <c r="J281" s="71">
        <f>'ПРИЛОЖ  2'!N72</f>
        <v>0</v>
      </c>
      <c r="K281" s="71">
        <f>'ПРИЛОЖ  2'!O64</f>
        <v>0</v>
      </c>
      <c r="L281" s="71">
        <f>'ПРИЛОЖ  2'!P64</f>
        <v>545.74405999999999</v>
      </c>
      <c r="M281" s="71">
        <f>'ПРИЛОЖ  2'!Q64</f>
        <v>100</v>
      </c>
      <c r="N281" s="71">
        <f>'ПРИЛОЖ  2'!R64</f>
        <v>50</v>
      </c>
      <c r="O281" s="71">
        <f>'ПРИЛОЖ  2'!S100</f>
        <v>0</v>
      </c>
      <c r="P281" s="71">
        <f>'ПРИЛОЖ  2'!T100</f>
        <v>0</v>
      </c>
      <c r="Q281" s="71">
        <f>'ПРИЛОЖ  2'!U100</f>
        <v>0</v>
      </c>
      <c r="R281" s="71">
        <f>'ПРИЛОЖ  2'!V100</f>
        <v>0</v>
      </c>
      <c r="S281" s="71">
        <f>'ПРИЛОЖ  2'!W100</f>
        <v>0</v>
      </c>
      <c r="T281" s="71">
        <f>'ПРИЛОЖ  2'!X100</f>
        <v>0</v>
      </c>
    </row>
    <row r="282" spans="1:20" s="55" customFormat="1" x14ac:dyDescent="0.25">
      <c r="A282" s="98"/>
      <c r="B282" s="107"/>
      <c r="C282" s="60" t="s">
        <v>13</v>
      </c>
      <c r="D282" s="71">
        <f t="shared" si="130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232</v>
      </c>
      <c r="B283" s="99" t="s">
        <v>233</v>
      </c>
      <c r="C283" s="52" t="s">
        <v>3</v>
      </c>
      <c r="D283" s="70">
        <f t="shared" si="130"/>
        <v>294.39999999999998</v>
      </c>
      <c r="E283" s="70">
        <f t="shared" ref="E283:O283" si="139">SUM(E284:E287)</f>
        <v>0</v>
      </c>
      <c r="F283" s="70">
        <f t="shared" si="139"/>
        <v>0</v>
      </c>
      <c r="G283" s="70">
        <f t="shared" si="139"/>
        <v>0</v>
      </c>
      <c r="H283" s="70">
        <f t="shared" si="139"/>
        <v>0</v>
      </c>
      <c r="I283" s="70">
        <f t="shared" si="139"/>
        <v>0</v>
      </c>
      <c r="J283" s="70">
        <f t="shared" si="139"/>
        <v>0</v>
      </c>
      <c r="K283" s="70">
        <f t="shared" si="139"/>
        <v>0</v>
      </c>
      <c r="L283" s="70">
        <f t="shared" si="139"/>
        <v>294.39999999999998</v>
      </c>
      <c r="M283" s="70">
        <f t="shared" si="139"/>
        <v>0</v>
      </c>
      <c r="N283" s="70">
        <f t="shared" si="139"/>
        <v>0</v>
      </c>
      <c r="O283" s="70">
        <f t="shared" si="139"/>
        <v>0</v>
      </c>
      <c r="P283" s="70">
        <f t="shared" ref="P283:T283" si="140">SUM(P284:P287)</f>
        <v>0</v>
      </c>
      <c r="Q283" s="70">
        <f t="shared" si="140"/>
        <v>0</v>
      </c>
      <c r="R283" s="70">
        <f t="shared" si="140"/>
        <v>0</v>
      </c>
      <c r="S283" s="70">
        <f t="shared" si="140"/>
        <v>0</v>
      </c>
      <c r="T283" s="70">
        <f t="shared" si="140"/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130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130"/>
        <v>0</v>
      </c>
      <c r="E285" s="71">
        <v>0</v>
      </c>
      <c r="F285" s="71">
        <f>'ПРИЛОЖ  2'!J118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130"/>
        <v>294.39999999999998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294.39999999999998</v>
      </c>
      <c r="M286" s="71">
        <f>'ПРИЛОЖ  2'!Q65</f>
        <v>0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130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98" t="s">
        <v>236</v>
      </c>
      <c r="B288" s="99" t="s">
        <v>252</v>
      </c>
      <c r="C288" s="52" t="s">
        <v>3</v>
      </c>
      <c r="D288" s="70">
        <f t="shared" si="130"/>
        <v>193.67599999999999</v>
      </c>
      <c r="E288" s="70">
        <f t="shared" ref="E288:O288" si="141">SUM(E289:E292)</f>
        <v>0</v>
      </c>
      <c r="F288" s="70">
        <f t="shared" si="141"/>
        <v>0</v>
      </c>
      <c r="G288" s="70">
        <f t="shared" si="141"/>
        <v>0</v>
      </c>
      <c r="H288" s="70">
        <f t="shared" si="141"/>
        <v>0</v>
      </c>
      <c r="I288" s="70">
        <f t="shared" si="141"/>
        <v>0</v>
      </c>
      <c r="J288" s="70">
        <f t="shared" si="141"/>
        <v>0</v>
      </c>
      <c r="K288" s="70">
        <f t="shared" si="141"/>
        <v>0</v>
      </c>
      <c r="L288" s="70">
        <f t="shared" si="141"/>
        <v>0</v>
      </c>
      <c r="M288" s="70">
        <f t="shared" si="141"/>
        <v>193.67599999999999</v>
      </c>
      <c r="N288" s="70">
        <f t="shared" si="141"/>
        <v>0</v>
      </c>
      <c r="O288" s="70">
        <f t="shared" si="141"/>
        <v>0</v>
      </c>
      <c r="P288" s="70">
        <f t="shared" ref="P288:T288" si="142">SUM(P289:P292)</f>
        <v>0</v>
      </c>
      <c r="Q288" s="70">
        <f t="shared" si="142"/>
        <v>0</v>
      </c>
      <c r="R288" s="70">
        <f t="shared" si="142"/>
        <v>0</v>
      </c>
      <c r="S288" s="70">
        <f t="shared" si="142"/>
        <v>0</v>
      </c>
      <c r="T288" s="70">
        <f t="shared" si="142"/>
        <v>0</v>
      </c>
    </row>
    <row r="289" spans="1:20" s="55" customFormat="1" x14ac:dyDescent="0.25">
      <c r="A289" s="98"/>
      <c r="B289" s="100"/>
      <c r="C289" s="54" t="s">
        <v>10</v>
      </c>
      <c r="D289" s="71">
        <f t="shared" si="130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98"/>
      <c r="B290" s="100"/>
      <c r="C290" s="54" t="s">
        <v>11</v>
      </c>
      <c r="D290" s="71">
        <f t="shared" si="130"/>
        <v>0</v>
      </c>
      <c r="E290" s="71">
        <v>0</v>
      </c>
      <c r="F290" s="71">
        <f>'ПРИЛОЖ  2'!J123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98"/>
      <c r="B291" s="100"/>
      <c r="C291" s="54" t="s">
        <v>12</v>
      </c>
      <c r="D291" s="71">
        <f t="shared" si="130"/>
        <v>193.67599999999999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193.67599999999999</v>
      </c>
      <c r="N291" s="71">
        <f>'ПРИЛОЖ  2'!R66</f>
        <v>0</v>
      </c>
      <c r="O291" s="71">
        <f>'ПРИЛОЖ  2'!S66</f>
        <v>0</v>
      </c>
      <c r="P291" s="71">
        <f>'ПРИЛОЖ  2'!T66</f>
        <v>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98"/>
      <c r="B292" s="101"/>
      <c r="C292" s="60" t="s">
        <v>13</v>
      </c>
      <c r="D292" s="71">
        <f t="shared" si="130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118" t="s">
        <v>237</v>
      </c>
      <c r="B293" s="99" t="s">
        <v>246</v>
      </c>
      <c r="C293" s="52" t="s">
        <v>3</v>
      </c>
      <c r="D293" s="70">
        <f t="shared" ref="D293:D297" si="143">SUM(E293:T293)</f>
        <v>10518.731030000001</v>
      </c>
      <c r="E293" s="70">
        <f t="shared" ref="E293:T293" si="144">SUM(E294:E297)</f>
        <v>0</v>
      </c>
      <c r="F293" s="70">
        <f t="shared" si="144"/>
        <v>0</v>
      </c>
      <c r="G293" s="70">
        <f t="shared" si="144"/>
        <v>0</v>
      </c>
      <c r="H293" s="70">
        <f t="shared" si="144"/>
        <v>0</v>
      </c>
      <c r="I293" s="70">
        <f t="shared" si="144"/>
        <v>0</v>
      </c>
      <c r="J293" s="70">
        <f t="shared" si="144"/>
        <v>0</v>
      </c>
      <c r="K293" s="70">
        <f t="shared" si="144"/>
        <v>0</v>
      </c>
      <c r="L293" s="70">
        <f t="shared" si="144"/>
        <v>0</v>
      </c>
      <c r="M293" s="70">
        <f t="shared" si="144"/>
        <v>3433.5329900000002</v>
      </c>
      <c r="N293" s="70">
        <f t="shared" si="144"/>
        <v>2085.1980400000002</v>
      </c>
      <c r="O293" s="70">
        <f t="shared" si="144"/>
        <v>2500</v>
      </c>
      <c r="P293" s="70">
        <f t="shared" si="144"/>
        <v>2500</v>
      </c>
      <c r="Q293" s="70">
        <f t="shared" si="144"/>
        <v>0</v>
      </c>
      <c r="R293" s="70">
        <f t="shared" si="144"/>
        <v>0</v>
      </c>
      <c r="S293" s="70">
        <f t="shared" si="144"/>
        <v>0</v>
      </c>
      <c r="T293" s="70">
        <f t="shared" si="144"/>
        <v>0</v>
      </c>
    </row>
    <row r="294" spans="1:20" s="55" customFormat="1" x14ac:dyDescent="0.25">
      <c r="A294" s="119"/>
      <c r="B294" s="100"/>
      <c r="C294" s="54" t="s">
        <v>10</v>
      </c>
      <c r="D294" s="71">
        <f t="shared" si="14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119"/>
      <c r="B295" s="100"/>
      <c r="C295" s="54" t="s">
        <v>11</v>
      </c>
      <c r="D295" s="71">
        <f t="shared" si="143"/>
        <v>0</v>
      </c>
      <c r="E295" s="71">
        <v>0</v>
      </c>
      <c r="F295" s="71">
        <f>'ПРИЛОЖ  2'!J128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119"/>
      <c r="B296" s="100"/>
      <c r="C296" s="54" t="s">
        <v>12</v>
      </c>
      <c r="D296" s="71">
        <f t="shared" si="143"/>
        <v>10518.731030000001</v>
      </c>
      <c r="E296" s="71">
        <f>'ПРИЛОЖ  2'!I67</f>
        <v>0</v>
      </c>
      <c r="F296" s="71">
        <f>'ПРИЛОЖ  2'!J67</f>
        <v>0</v>
      </c>
      <c r="G296" s="71">
        <f>'ПРИЛОЖ  2'!K67</f>
        <v>0</v>
      </c>
      <c r="H296" s="71">
        <f>'ПРИЛОЖ  2'!L67</f>
        <v>0</v>
      </c>
      <c r="I296" s="71">
        <f>'ПРИЛОЖ  2'!M67</f>
        <v>0</v>
      </c>
      <c r="J296" s="71">
        <f>'ПРИЛОЖ  2'!N67</f>
        <v>0</v>
      </c>
      <c r="K296" s="71">
        <f>'ПРИЛОЖ  2'!O67</f>
        <v>0</v>
      </c>
      <c r="L296" s="71">
        <f>'ПРИЛОЖ  2'!P67</f>
        <v>0</v>
      </c>
      <c r="M296" s="71">
        <f>'ПРИЛОЖ  2'!Q67</f>
        <v>3433.5329900000002</v>
      </c>
      <c r="N296" s="71">
        <f>'ПРИЛОЖ  2'!R67</f>
        <v>2085.1980400000002</v>
      </c>
      <c r="O296" s="71">
        <f>'ПРИЛОЖ  2'!S67</f>
        <v>2500</v>
      </c>
      <c r="P296" s="71">
        <f>'ПРИЛОЖ  2'!T67</f>
        <v>2500</v>
      </c>
      <c r="Q296" s="71">
        <f>'ПРИЛОЖ  2'!U67</f>
        <v>0</v>
      </c>
      <c r="R296" s="71">
        <f>'ПРИЛОЖ  2'!V67</f>
        <v>0</v>
      </c>
      <c r="S296" s="71">
        <f>'ПРИЛОЖ  2'!W67</f>
        <v>0</v>
      </c>
      <c r="T296" s="71">
        <f>'ПРИЛОЖ  2'!X67</f>
        <v>0</v>
      </c>
    </row>
    <row r="297" spans="1:20" s="55" customFormat="1" x14ac:dyDescent="0.25">
      <c r="A297" s="120"/>
      <c r="B297" s="101"/>
      <c r="C297" s="60" t="s">
        <v>13</v>
      </c>
      <c r="D297" s="71">
        <f t="shared" si="14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98" t="s">
        <v>245</v>
      </c>
      <c r="B298" s="99" t="s">
        <v>238</v>
      </c>
      <c r="C298" s="52" t="s">
        <v>3</v>
      </c>
      <c r="D298" s="70">
        <f t="shared" si="130"/>
        <v>161857.28068999999</v>
      </c>
      <c r="E298" s="70">
        <f t="shared" ref="E298:O298" si="145">SUM(E299:E302)</f>
        <v>0</v>
      </c>
      <c r="F298" s="70">
        <f t="shared" si="145"/>
        <v>0</v>
      </c>
      <c r="G298" s="70">
        <f t="shared" si="145"/>
        <v>0</v>
      </c>
      <c r="H298" s="70">
        <f t="shared" si="145"/>
        <v>0</v>
      </c>
      <c r="I298" s="70">
        <f t="shared" si="145"/>
        <v>0</v>
      </c>
      <c r="J298" s="70">
        <f t="shared" si="145"/>
        <v>0</v>
      </c>
      <c r="K298" s="70">
        <f t="shared" si="145"/>
        <v>0</v>
      </c>
      <c r="L298" s="70">
        <f t="shared" si="145"/>
        <v>0</v>
      </c>
      <c r="M298" s="70">
        <f t="shared" si="145"/>
        <v>21507</v>
      </c>
      <c r="N298" s="70">
        <f t="shared" si="145"/>
        <v>26875.296689999999</v>
      </c>
      <c r="O298" s="70">
        <f t="shared" si="145"/>
        <v>13723.492</v>
      </c>
      <c r="P298" s="70">
        <f t="shared" ref="P298:T298" si="146">SUM(P299:P302)</f>
        <v>13723.492</v>
      </c>
      <c r="Q298" s="70">
        <f t="shared" si="146"/>
        <v>21507</v>
      </c>
      <c r="R298" s="70">
        <f t="shared" si="146"/>
        <v>21507</v>
      </c>
      <c r="S298" s="70">
        <f t="shared" si="146"/>
        <v>21507</v>
      </c>
      <c r="T298" s="70">
        <f t="shared" si="146"/>
        <v>21507</v>
      </c>
    </row>
    <row r="299" spans="1:20" s="55" customFormat="1" x14ac:dyDescent="0.25">
      <c r="A299" s="98"/>
      <c r="B299" s="100"/>
      <c r="C299" s="54" t="s">
        <v>10</v>
      </c>
      <c r="D299" s="71">
        <f t="shared" si="130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98"/>
      <c r="B300" s="100"/>
      <c r="C300" s="54" t="s">
        <v>11</v>
      </c>
      <c r="D300" s="71">
        <f t="shared" si="130"/>
        <v>0</v>
      </c>
      <c r="E300" s="71">
        <v>0</v>
      </c>
      <c r="F300" s="71">
        <f>'ПРИЛОЖ  2'!J128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98"/>
      <c r="B301" s="100"/>
      <c r="C301" s="54" t="s">
        <v>12</v>
      </c>
      <c r="D301" s="71">
        <f t="shared" si="130"/>
        <v>161857.28068999999</v>
      </c>
      <c r="E301" s="71">
        <f>'ПРИЛОЖ  2'!I68</f>
        <v>0</v>
      </c>
      <c r="F301" s="71">
        <f>'ПРИЛОЖ  2'!J68</f>
        <v>0</v>
      </c>
      <c r="G301" s="71">
        <f>'ПРИЛОЖ  2'!K68</f>
        <v>0</v>
      </c>
      <c r="H301" s="71">
        <f>'ПРИЛОЖ  2'!L68</f>
        <v>0</v>
      </c>
      <c r="I301" s="71">
        <f>'ПРИЛОЖ  2'!M68</f>
        <v>0</v>
      </c>
      <c r="J301" s="71">
        <f>'ПРИЛОЖ  2'!N68</f>
        <v>0</v>
      </c>
      <c r="K301" s="71">
        <f>'ПРИЛОЖ  2'!O68</f>
        <v>0</v>
      </c>
      <c r="L301" s="71">
        <f>'ПРИЛОЖ  2'!P68</f>
        <v>0</v>
      </c>
      <c r="M301" s="71">
        <f>'ПРИЛОЖ  2'!Q68</f>
        <v>21507</v>
      </c>
      <c r="N301" s="71">
        <f>'ПРИЛОЖ  2'!R68</f>
        <v>26875.296689999999</v>
      </c>
      <c r="O301" s="71">
        <f>'ПРИЛОЖ  2'!S68</f>
        <v>13723.492</v>
      </c>
      <c r="P301" s="71">
        <f>'ПРИЛОЖ  2'!T68</f>
        <v>13723.492</v>
      </c>
      <c r="Q301" s="71">
        <f>'ПРИЛОЖ  2'!U68</f>
        <v>21507</v>
      </c>
      <c r="R301" s="71">
        <f>'ПРИЛОЖ  2'!V68</f>
        <v>21507</v>
      </c>
      <c r="S301" s="71">
        <f>'ПРИЛОЖ  2'!W68</f>
        <v>21507</v>
      </c>
      <c r="T301" s="71">
        <f>'ПРИЛОЖ  2'!X68</f>
        <v>21507</v>
      </c>
    </row>
    <row r="302" spans="1:20" s="55" customFormat="1" x14ac:dyDescent="0.25">
      <c r="A302" s="98"/>
      <c r="B302" s="101"/>
      <c r="C302" s="60" t="s">
        <v>13</v>
      </c>
      <c r="D302" s="71">
        <f t="shared" si="130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ht="39" x14ac:dyDescent="0.25">
      <c r="A303" s="88" t="s">
        <v>140</v>
      </c>
      <c r="B303" s="89" t="s">
        <v>177</v>
      </c>
      <c r="C303" s="89"/>
      <c r="D303" s="90">
        <f>D309+D304</f>
        <v>65771.58</v>
      </c>
      <c r="E303" s="90">
        <f>E309</f>
        <v>0</v>
      </c>
      <c r="F303" s="90">
        <f>F309</f>
        <v>0</v>
      </c>
      <c r="G303" s="90">
        <f>G309</f>
        <v>0</v>
      </c>
      <c r="H303" s="90">
        <f>H309</f>
        <v>0</v>
      </c>
      <c r="I303" s="90">
        <f>I304</f>
        <v>53071.58</v>
      </c>
      <c r="J303" s="90">
        <f t="shared" ref="J303:K303" si="147">J309</f>
        <v>12700</v>
      </c>
      <c r="K303" s="90">
        <f t="shared" si="147"/>
        <v>0</v>
      </c>
      <c r="L303" s="90">
        <f>L304+L309</f>
        <v>0</v>
      </c>
      <c r="M303" s="90">
        <f t="shared" ref="M303:O303" si="148">M304+M309</f>
        <v>0</v>
      </c>
      <c r="N303" s="90">
        <f t="shared" si="148"/>
        <v>0</v>
      </c>
      <c r="O303" s="90">
        <f t="shared" si="148"/>
        <v>0</v>
      </c>
      <c r="P303" s="90">
        <f t="shared" ref="P303:T303" si="149">P304+P309</f>
        <v>0</v>
      </c>
      <c r="Q303" s="90">
        <f t="shared" si="149"/>
        <v>0</v>
      </c>
      <c r="R303" s="90">
        <f t="shared" si="149"/>
        <v>0</v>
      </c>
      <c r="S303" s="90">
        <f t="shared" si="149"/>
        <v>0</v>
      </c>
      <c r="T303" s="90">
        <f t="shared" si="149"/>
        <v>0</v>
      </c>
    </row>
    <row r="304" spans="1:20" x14ac:dyDescent="0.25">
      <c r="A304" s="102" t="s">
        <v>141</v>
      </c>
      <c r="B304" s="108" t="s">
        <v>200</v>
      </c>
      <c r="C304" s="5" t="s">
        <v>3</v>
      </c>
      <c r="D304" s="70">
        <f t="shared" si="130"/>
        <v>53071.58</v>
      </c>
      <c r="E304" s="74">
        <f>SUM(E305:E308)</f>
        <v>0</v>
      </c>
      <c r="F304" s="75">
        <f t="shared" ref="F304:O304" si="150">SUM(F305:F308)</f>
        <v>0</v>
      </c>
      <c r="G304" s="75">
        <f t="shared" si="150"/>
        <v>0</v>
      </c>
      <c r="H304" s="75">
        <f t="shared" si="150"/>
        <v>0</v>
      </c>
      <c r="I304" s="75">
        <f t="shared" si="150"/>
        <v>53071.58</v>
      </c>
      <c r="J304" s="75">
        <f t="shared" si="150"/>
        <v>0</v>
      </c>
      <c r="K304" s="74">
        <f t="shared" si="150"/>
        <v>0</v>
      </c>
      <c r="L304" s="75">
        <f t="shared" si="150"/>
        <v>0</v>
      </c>
      <c r="M304" s="75">
        <f t="shared" si="150"/>
        <v>0</v>
      </c>
      <c r="N304" s="75">
        <f t="shared" si="150"/>
        <v>0</v>
      </c>
      <c r="O304" s="75">
        <f t="shared" si="150"/>
        <v>0</v>
      </c>
      <c r="P304" s="75">
        <f t="shared" ref="P304:T304" si="151">SUM(P305:P308)</f>
        <v>0</v>
      </c>
      <c r="Q304" s="75">
        <f t="shared" si="151"/>
        <v>0</v>
      </c>
      <c r="R304" s="75">
        <f t="shared" si="151"/>
        <v>0</v>
      </c>
      <c r="S304" s="75">
        <f t="shared" si="151"/>
        <v>0</v>
      </c>
      <c r="T304" s="75">
        <f t="shared" si="151"/>
        <v>0</v>
      </c>
    </row>
    <row r="305" spans="1:20" x14ac:dyDescent="0.25">
      <c r="A305" s="102"/>
      <c r="B305" s="108"/>
      <c r="C305" s="14" t="s">
        <v>10</v>
      </c>
      <c r="D305" s="71">
        <f t="shared" si="130"/>
        <v>0</v>
      </c>
      <c r="E305" s="72">
        <v>0</v>
      </c>
      <c r="F305" s="73">
        <v>0</v>
      </c>
      <c r="G305" s="73">
        <v>0</v>
      </c>
      <c r="H305" s="73">
        <v>0</v>
      </c>
      <c r="I305" s="72">
        <v>0</v>
      </c>
      <c r="J305" s="73">
        <v>0</v>
      </c>
      <c r="K305" s="72">
        <v>0</v>
      </c>
      <c r="L305" s="73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</row>
    <row r="306" spans="1:20" x14ac:dyDescent="0.25">
      <c r="A306" s="102"/>
      <c r="B306" s="108"/>
      <c r="C306" s="14" t="s">
        <v>11</v>
      </c>
      <c r="D306" s="71">
        <f t="shared" si="130"/>
        <v>50418</v>
      </c>
      <c r="E306" s="72">
        <v>0</v>
      </c>
      <c r="F306" s="73">
        <v>0</v>
      </c>
      <c r="G306" s="73">
        <v>0</v>
      </c>
      <c r="H306" s="73">
        <v>0</v>
      </c>
      <c r="I306" s="72">
        <v>50418</v>
      </c>
      <c r="J306" s="73">
        <v>0</v>
      </c>
      <c r="K306" s="72">
        <v>0</v>
      </c>
      <c r="L306" s="73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</row>
    <row r="307" spans="1:20" x14ac:dyDescent="0.25">
      <c r="A307" s="102"/>
      <c r="B307" s="108"/>
      <c r="C307" s="14" t="s">
        <v>12</v>
      </c>
      <c r="D307" s="71">
        <f t="shared" si="130"/>
        <v>2653.58</v>
      </c>
      <c r="E307" s="72">
        <v>0</v>
      </c>
      <c r="F307" s="73">
        <v>0</v>
      </c>
      <c r="G307" s="73">
        <v>0</v>
      </c>
      <c r="H307" s="73">
        <v>0</v>
      </c>
      <c r="I307" s="72">
        <v>2653.58</v>
      </c>
      <c r="J307" s="73">
        <v>0</v>
      </c>
      <c r="K307" s="72">
        <v>0</v>
      </c>
      <c r="L307" s="73"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</row>
    <row r="308" spans="1:20" x14ac:dyDescent="0.25">
      <c r="A308" s="102"/>
      <c r="B308" s="108"/>
      <c r="C308" s="14" t="s">
        <v>13</v>
      </c>
      <c r="D308" s="71">
        <f t="shared" si="130"/>
        <v>0</v>
      </c>
      <c r="E308" s="72">
        <v>0</v>
      </c>
      <c r="F308" s="73">
        <v>0</v>
      </c>
      <c r="G308" s="73">
        <v>0</v>
      </c>
      <c r="H308" s="73">
        <v>0</v>
      </c>
      <c r="I308" s="72">
        <v>0</v>
      </c>
      <c r="J308" s="73">
        <v>0</v>
      </c>
      <c r="K308" s="72">
        <v>0</v>
      </c>
      <c r="L308" s="73"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</row>
    <row r="309" spans="1:20" x14ac:dyDescent="0.25">
      <c r="A309" s="102" t="s">
        <v>201</v>
      </c>
      <c r="B309" s="108" t="s">
        <v>208</v>
      </c>
      <c r="C309" s="5" t="s">
        <v>3</v>
      </c>
      <c r="D309" s="70">
        <f t="shared" si="130"/>
        <v>12700</v>
      </c>
      <c r="E309" s="74">
        <f t="shared" ref="E309:O309" si="152">SUM(E310:E313)</f>
        <v>0</v>
      </c>
      <c r="F309" s="75">
        <f t="shared" si="152"/>
        <v>0</v>
      </c>
      <c r="G309" s="75">
        <f t="shared" si="152"/>
        <v>0</v>
      </c>
      <c r="H309" s="75">
        <f t="shared" si="152"/>
        <v>0</v>
      </c>
      <c r="I309" s="75">
        <f t="shared" si="152"/>
        <v>0</v>
      </c>
      <c r="J309" s="75">
        <f t="shared" si="152"/>
        <v>12700</v>
      </c>
      <c r="K309" s="74">
        <f t="shared" si="152"/>
        <v>0</v>
      </c>
      <c r="L309" s="75">
        <f t="shared" si="152"/>
        <v>0</v>
      </c>
      <c r="M309" s="75">
        <f t="shared" si="152"/>
        <v>0</v>
      </c>
      <c r="N309" s="75">
        <f t="shared" si="152"/>
        <v>0</v>
      </c>
      <c r="O309" s="75">
        <f t="shared" si="152"/>
        <v>0</v>
      </c>
      <c r="P309" s="75">
        <f t="shared" ref="P309:T309" si="153">SUM(P310:P313)</f>
        <v>0</v>
      </c>
      <c r="Q309" s="75">
        <f t="shared" si="153"/>
        <v>0</v>
      </c>
      <c r="R309" s="75">
        <f t="shared" si="153"/>
        <v>0</v>
      </c>
      <c r="S309" s="75">
        <f t="shared" si="153"/>
        <v>0</v>
      </c>
      <c r="T309" s="75">
        <f t="shared" si="153"/>
        <v>0</v>
      </c>
    </row>
    <row r="310" spans="1:20" x14ac:dyDescent="0.25">
      <c r="A310" s="102"/>
      <c r="B310" s="108"/>
      <c r="C310" s="14" t="s">
        <v>10</v>
      </c>
      <c r="D310" s="71">
        <f t="shared" si="130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130"/>
        <v>12065</v>
      </c>
      <c r="E311" s="72">
        <v>0</v>
      </c>
      <c r="F311" s="73">
        <v>0</v>
      </c>
      <c r="G311" s="73">
        <v>0</v>
      </c>
      <c r="H311" s="73">
        <v>0</v>
      </c>
      <c r="I311" s="72">
        <v>0</v>
      </c>
      <c r="J311" s="73">
        <v>12065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130"/>
        <v>635</v>
      </c>
      <c r="E312" s="72">
        <f>'ПРИЛОЖ  2'!I126</f>
        <v>0</v>
      </c>
      <c r="F312" s="73">
        <f>'ПРИЛОЖ  2'!J126</f>
        <v>0</v>
      </c>
      <c r="G312" s="73">
        <f>'ПРИЛОЖ  2'!K126</f>
        <v>0</v>
      </c>
      <c r="H312" s="73">
        <f>'ПРИЛОЖ  2'!L126</f>
        <v>0</v>
      </c>
      <c r="I312" s="72">
        <v>0</v>
      </c>
      <c r="J312" s="73">
        <v>635</v>
      </c>
      <c r="K312" s="72">
        <f>'ПРИЛОЖ  2'!O126</f>
        <v>0</v>
      </c>
      <c r="L312" s="73">
        <f>'ПРИЛОЖ  2'!P126</f>
        <v>0</v>
      </c>
      <c r="M312" s="72">
        <f>'ПРИЛОЖ  2'!Q126</f>
        <v>0</v>
      </c>
      <c r="N312" s="72">
        <f>'ПРИЛОЖ  2'!R126</f>
        <v>0</v>
      </c>
      <c r="O312" s="72">
        <f>'ПРИЛОЖ  2'!S126</f>
        <v>0</v>
      </c>
      <c r="P312" s="72">
        <f>'ПРИЛОЖ  2'!T126</f>
        <v>0</v>
      </c>
      <c r="Q312" s="72">
        <f>'ПРИЛОЖ  2'!U126</f>
        <v>0</v>
      </c>
      <c r="R312" s="72">
        <f>'ПРИЛОЖ  2'!V126</f>
        <v>0</v>
      </c>
      <c r="S312" s="72">
        <f>'ПРИЛОЖ  2'!W126</f>
        <v>0</v>
      </c>
      <c r="T312" s="72">
        <f>'ПРИЛОЖ  2'!X126</f>
        <v>0</v>
      </c>
    </row>
    <row r="313" spans="1:20" x14ac:dyDescent="0.25">
      <c r="A313" s="102"/>
      <c r="B313" s="108"/>
      <c r="C313" s="14" t="s">
        <v>13</v>
      </c>
      <c r="D313" s="71">
        <f t="shared" si="130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C314" s="2"/>
      <c r="J314" s="68"/>
      <c r="K314" s="68"/>
      <c r="L314" s="68"/>
    </row>
    <row r="315" spans="1:20" x14ac:dyDescent="0.25">
      <c r="C315" s="2"/>
      <c r="J315" s="68"/>
      <c r="K315" s="68"/>
      <c r="L315" s="68"/>
    </row>
    <row r="316" spans="1:20" x14ac:dyDescent="0.25">
      <c r="C316" s="2"/>
      <c r="J316" s="68"/>
      <c r="K316" s="68"/>
      <c r="L316" s="68"/>
    </row>
    <row r="317" spans="1:20" x14ac:dyDescent="0.25">
      <c r="C317" s="2"/>
      <c r="J317" s="68"/>
      <c r="K317" s="68"/>
      <c r="L317" s="68"/>
    </row>
    <row r="318" spans="1:20" x14ac:dyDescent="0.25">
      <c r="C318" s="2"/>
      <c r="J318" s="68"/>
      <c r="K318" s="68"/>
      <c r="L318" s="68"/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J357" s="68"/>
      <c r="K357" s="68"/>
      <c r="L357" s="68"/>
    </row>
  </sheetData>
  <autoFilter ref="A10:T10"/>
  <mergeCells count="129">
    <mergeCell ref="A52:A56"/>
    <mergeCell ref="B52:B56"/>
    <mergeCell ref="A309:A313"/>
    <mergeCell ref="B309:B313"/>
    <mergeCell ref="A273:A277"/>
    <mergeCell ref="B273:B277"/>
    <mergeCell ref="B238:B242"/>
    <mergeCell ref="A258:A262"/>
    <mergeCell ref="B253:B257"/>
    <mergeCell ref="A253:A257"/>
    <mergeCell ref="B248:B252"/>
    <mergeCell ref="A248:A252"/>
    <mergeCell ref="B258:B262"/>
    <mergeCell ref="A263:A267"/>
    <mergeCell ref="B263:B267"/>
    <mergeCell ref="A278:A282"/>
    <mergeCell ref="B278:B282"/>
    <mergeCell ref="A283:A287"/>
    <mergeCell ref="B283:B287"/>
    <mergeCell ref="A304:A308"/>
    <mergeCell ref="B304:B308"/>
    <mergeCell ref="A268:A272"/>
    <mergeCell ref="A182:A186"/>
    <mergeCell ref="A238:A24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8:A232"/>
    <mergeCell ref="B228:B232"/>
    <mergeCell ref="B203:B207"/>
    <mergeCell ref="A208:A212"/>
    <mergeCell ref="A213:A217"/>
    <mergeCell ref="B298:B302"/>
    <mergeCell ref="A218:A222"/>
    <mergeCell ref="B218:B222"/>
    <mergeCell ref="B213:B217"/>
    <mergeCell ref="A203:A207"/>
    <mergeCell ref="A233:A237"/>
    <mergeCell ref="B233:B237"/>
    <mergeCell ref="A243:A247"/>
    <mergeCell ref="B268:B272"/>
    <mergeCell ref="A288:A292"/>
    <mergeCell ref="B288:B292"/>
    <mergeCell ref="A293:A297"/>
    <mergeCell ref="B243:B247"/>
    <mergeCell ref="B293:B297"/>
    <mergeCell ref="A298:A302"/>
    <mergeCell ref="A167:A171"/>
    <mergeCell ref="B167:B171"/>
    <mergeCell ref="A172:A176"/>
    <mergeCell ref="B172:B176"/>
    <mergeCell ref="B208:B212"/>
    <mergeCell ref="A223:A227"/>
    <mergeCell ref="B223:B227"/>
    <mergeCell ref="A192:A196"/>
    <mergeCell ref="A198:A202"/>
    <mergeCell ref="B198:B202"/>
    <mergeCell ref="B182:B186"/>
    <mergeCell ref="A187:A191"/>
    <mergeCell ref="B187:B191"/>
    <mergeCell ref="B127:B131"/>
    <mergeCell ref="B142:B146"/>
    <mergeCell ref="B192:B196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22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2024-05-15T02:39:23Z</cp:lastPrinted>
  <dcterms:created xsi:type="dcterms:W3CDTF">2015-09-21T07:13:05Z</dcterms:created>
  <dcterms:modified xsi:type="dcterms:W3CDTF">2024-05-16T06:04:11Z</dcterms:modified>
</cp:coreProperties>
</file>